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Břeclav, areál OTV - Oprava dešťové a splaškové kanalizace\Rozpočet  - upravený na CÚ 2021, druhé pololetí\"/>
    </mc:Choice>
  </mc:AlternateContent>
  <bookViews>
    <workbookView xWindow="0" yWindow="0" windowWidth="28800" windowHeight="12345"/>
  </bookViews>
  <sheets>
    <sheet name="Rekapitulace stavby" sheetId="1" r:id="rId1"/>
    <sheet name="01 - Kanalizace splašková..." sheetId="2" r:id="rId2"/>
    <sheet name="02 - Ostatní rozpočtové n..." sheetId="3" r:id="rId3"/>
    <sheet name="Pokyny pro vyplnění" sheetId="4" r:id="rId4"/>
  </sheets>
  <definedNames>
    <definedName name="_xlnm._FilterDatabase" localSheetId="1" hidden="1">'01 - Kanalizace splašková...'!$C$87:$K$668</definedName>
    <definedName name="_xlnm._FilterDatabase" localSheetId="2" hidden="1">'02 - Ostatní rozpočtové n...'!$C$83:$K$103</definedName>
    <definedName name="_xlnm.Print_Titles" localSheetId="1">'01 - Kanalizace splašková...'!$87:$87</definedName>
    <definedName name="_xlnm.Print_Titles" localSheetId="2">'02 - Ostatní rozpočtové n...'!$83:$83</definedName>
    <definedName name="_xlnm.Print_Titles" localSheetId="0">'Rekapitulace stavby'!$52:$52</definedName>
    <definedName name="_xlnm.Print_Area" localSheetId="1">'01 - Kanalizace splašková...'!$C$4:$J$39,'01 - Kanalizace splašková...'!$C$45:$J$69,'01 - Kanalizace splašková...'!$C$75:$K$668</definedName>
    <definedName name="_xlnm.Print_Area" localSheetId="2">'02 - Ostatní rozpočtové n...'!$C$4:$J$39,'02 - Ostatní rozpočtové n...'!$C$45:$J$65,'02 - Ostatní rozpočtové n...'!$C$71:$K$103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02" i="3"/>
  <c r="BH102" i="3"/>
  <c r="BG102" i="3"/>
  <c r="BF102" i="3"/>
  <c r="T102" i="3"/>
  <c r="T101" i="3"/>
  <c r="R102" i="3"/>
  <c r="R101" i="3" s="1"/>
  <c r="P102" i="3"/>
  <c r="P101" i="3" s="1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T93" i="3" s="1"/>
  <c r="R94" i="3"/>
  <c r="R93" i="3" s="1"/>
  <c r="P94" i="3"/>
  <c r="P93" i="3" s="1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78" i="3"/>
  <c r="E7" i="3"/>
  <c r="E74" i="3" s="1"/>
  <c r="J37" i="2"/>
  <c r="J36" i="2"/>
  <c r="AY55" i="1" s="1"/>
  <c r="J35" i="2"/>
  <c r="AX55" i="1" s="1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1" i="2"/>
  <c r="BH651" i="2"/>
  <c r="BG651" i="2"/>
  <c r="BF651" i="2"/>
  <c r="T651" i="2"/>
  <c r="R651" i="2"/>
  <c r="P651" i="2"/>
  <c r="BI644" i="2"/>
  <c r="BH644" i="2"/>
  <c r="BG644" i="2"/>
  <c r="BF644" i="2"/>
  <c r="T644" i="2"/>
  <c r="R644" i="2"/>
  <c r="P644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22" i="2"/>
  <c r="BH622" i="2"/>
  <c r="BG622" i="2"/>
  <c r="BF622" i="2"/>
  <c r="T622" i="2"/>
  <c r="R622" i="2"/>
  <c r="P622" i="2"/>
  <c r="BI618" i="2"/>
  <c r="BH618" i="2"/>
  <c r="BG618" i="2"/>
  <c r="BF618" i="2"/>
  <c r="T618" i="2"/>
  <c r="R618" i="2"/>
  <c r="P618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29" i="2"/>
  <c r="BH529" i="2"/>
  <c r="BG529" i="2"/>
  <c r="BF529" i="2"/>
  <c r="T529" i="2"/>
  <c r="R529" i="2"/>
  <c r="P529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0" i="2"/>
  <c r="BH510" i="2"/>
  <c r="BG510" i="2"/>
  <c r="BF510" i="2"/>
  <c r="T510" i="2"/>
  <c r="R510" i="2"/>
  <c r="P510" i="2"/>
  <c r="BI501" i="2"/>
  <c r="BH501" i="2"/>
  <c r="BG501" i="2"/>
  <c r="BF501" i="2"/>
  <c r="T501" i="2"/>
  <c r="R501" i="2"/>
  <c r="P501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2" i="2"/>
  <c r="BH482" i="2"/>
  <c r="BG482" i="2"/>
  <c r="BF482" i="2"/>
  <c r="T482" i="2"/>
  <c r="R482" i="2"/>
  <c r="P482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5" i="2"/>
  <c r="BH465" i="2"/>
  <c r="BG465" i="2"/>
  <c r="BF465" i="2"/>
  <c r="T465" i="2"/>
  <c r="R465" i="2"/>
  <c r="P465" i="2"/>
  <c r="BI458" i="2"/>
  <c r="BH458" i="2"/>
  <c r="BG458" i="2"/>
  <c r="BF458" i="2"/>
  <c r="T458" i="2"/>
  <c r="R458" i="2"/>
  <c r="P458" i="2"/>
  <c r="BI451" i="2"/>
  <c r="BH451" i="2"/>
  <c r="BG451" i="2"/>
  <c r="BF451" i="2"/>
  <c r="T451" i="2"/>
  <c r="R451" i="2"/>
  <c r="P451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30" i="2"/>
  <c r="BH430" i="2"/>
  <c r="BG430" i="2"/>
  <c r="BF430" i="2"/>
  <c r="T430" i="2"/>
  <c r="R430" i="2"/>
  <c r="P430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40" i="2"/>
  <c r="BH240" i="2"/>
  <c r="BG240" i="2"/>
  <c r="BF240" i="2"/>
  <c r="T240" i="2"/>
  <c r="R240" i="2"/>
  <c r="P240" i="2"/>
  <c r="BI227" i="2"/>
  <c r="BH227" i="2"/>
  <c r="BG227" i="2"/>
  <c r="BF227" i="2"/>
  <c r="T227" i="2"/>
  <c r="R227" i="2"/>
  <c r="P227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82" i="2" s="1"/>
  <c r="E7" i="2"/>
  <c r="E48" i="2" s="1"/>
  <c r="L50" i="1"/>
  <c r="AM50" i="1"/>
  <c r="AM49" i="1"/>
  <c r="L49" i="1"/>
  <c r="AM47" i="1"/>
  <c r="L47" i="1"/>
  <c r="L45" i="1"/>
  <c r="L44" i="1"/>
  <c r="J580" i="2"/>
  <c r="J521" i="2"/>
  <c r="BK393" i="2"/>
  <c r="J274" i="2"/>
  <c r="J578" i="2"/>
  <c r="J557" i="2"/>
  <c r="J408" i="2"/>
  <c r="BK208" i="2"/>
  <c r="J577" i="2"/>
  <c r="J547" i="2"/>
  <c r="BK451" i="2"/>
  <c r="J130" i="2"/>
  <c r="BK89" i="3"/>
  <c r="BK651" i="2"/>
  <c r="J614" i="2"/>
  <c r="J567" i="2"/>
  <c r="J551" i="2"/>
  <c r="J430" i="2"/>
  <c r="J375" i="2"/>
  <c r="BK277" i="2"/>
  <c r="BK204" i="2"/>
  <c r="BK130" i="2"/>
  <c r="BK575" i="2"/>
  <c r="J451" i="2"/>
  <c r="BK322" i="2"/>
  <c r="J601" i="2"/>
  <c r="J501" i="2"/>
  <c r="BK404" i="2"/>
  <c r="J195" i="2"/>
  <c r="BK534" i="2"/>
  <c r="BK444" i="2"/>
  <c r="J105" i="2"/>
  <c r="J102" i="3"/>
  <c r="BK91" i="3"/>
  <c r="J637" i="2"/>
  <c r="J573" i="2"/>
  <c r="BK547" i="2"/>
  <c r="J404" i="2"/>
  <c r="BK265" i="2"/>
  <c r="J93" i="2"/>
  <c r="BK477" i="2"/>
  <c r="J204" i="2"/>
  <c r="J489" i="2"/>
  <c r="J240" i="2"/>
  <c r="BK553" i="2"/>
  <c r="J121" i="2"/>
  <c r="J89" i="3"/>
  <c r="J651" i="2"/>
  <c r="BK637" i="2"/>
  <c r="BK618" i="2"/>
  <c r="J599" i="2"/>
  <c r="BK585" i="2"/>
  <c r="J575" i="2"/>
  <c r="J565" i="2"/>
  <c r="J558" i="2"/>
  <c r="BK510" i="2"/>
  <c r="J421" i="2"/>
  <c r="J372" i="2"/>
  <c r="BK293" i="2"/>
  <c r="BK259" i="2"/>
  <c r="BK195" i="2"/>
  <c r="BK105" i="2"/>
  <c r="BK583" i="2"/>
  <c r="J529" i="2"/>
  <c r="J411" i="2"/>
  <c r="J293" i="2"/>
  <c r="J277" i="2"/>
  <c r="BK599" i="2"/>
  <c r="BK558" i="2"/>
  <c r="J444" i="2"/>
  <c r="BK388" i="2"/>
  <c r="J265" i="2"/>
  <c r="J187" i="2"/>
  <c r="BK579" i="2"/>
  <c r="J560" i="2"/>
  <c r="J437" i="2"/>
  <c r="J322" i="2"/>
  <c r="BK116" i="2"/>
  <c r="BK573" i="2"/>
  <c r="BK297" i="2"/>
  <c r="J590" i="2"/>
  <c r="J477" i="2"/>
  <c r="J334" i="2"/>
  <c r="J188" i="2"/>
  <c r="BK492" i="2"/>
  <c r="J401" i="2"/>
  <c r="J99" i="3"/>
  <c r="J87" i="3"/>
  <c r="J640" i="2"/>
  <c r="J608" i="2"/>
  <c r="BK577" i="2"/>
  <c r="BK501" i="2"/>
  <c r="BK391" i="2"/>
  <c r="J286" i="2"/>
  <c r="BK188" i="2"/>
  <c r="J555" i="2"/>
  <c r="BK279" i="2"/>
  <c r="BK567" i="2"/>
  <c r="BK421" i="2"/>
  <c r="J259" i="2"/>
  <c r="BK572" i="2"/>
  <c r="BK411" i="2"/>
  <c r="J91" i="3"/>
  <c r="BK87" i="3"/>
  <c r="J618" i="2"/>
  <c r="J492" i="2"/>
  <c r="BK378" i="2"/>
  <c r="J199" i="2"/>
  <c r="J568" i="2"/>
  <c r="BK595" i="2"/>
  <c r="J397" i="2"/>
  <c r="J581" i="2"/>
  <c r="J116" i="2"/>
  <c r="BK661" i="2"/>
  <c r="BK640" i="2"/>
  <c r="J611" i="2"/>
  <c r="BK581" i="2"/>
  <c r="J572" i="2"/>
  <c r="J549" i="2"/>
  <c r="BK458" i="2"/>
  <c r="BK384" i="2"/>
  <c r="J279" i="2"/>
  <c r="J227" i="2"/>
  <c r="BK608" i="2"/>
  <c r="BK557" i="2"/>
  <c r="J388" i="2"/>
  <c r="J262" i="2"/>
  <c r="BK555" i="2"/>
  <c r="BK412" i="2"/>
  <c r="BK286" i="2"/>
  <c r="J110" i="2"/>
  <c r="J563" i="2"/>
  <c r="J458" i="2"/>
  <c r="BK91" i="2"/>
  <c r="BK565" i="2"/>
  <c r="BK100" i="2"/>
  <c r="J94" i="3"/>
  <c r="J663" i="2"/>
  <c r="J622" i="2"/>
  <c r="BK580" i="2"/>
  <c r="BK525" i="2"/>
  <c r="BK408" i="2"/>
  <c r="BK262" i="2"/>
  <c r="J91" i="2"/>
  <c r="J534" i="2"/>
  <c r="J384" i="2"/>
  <c r="BK588" i="2"/>
  <c r="BK549" i="2"/>
  <c r="J378" i="2"/>
  <c r="BK121" i="2"/>
  <c r="BK561" i="2"/>
  <c r="J325" i="2"/>
  <c r="BK102" i="3"/>
  <c r="J661" i="2"/>
  <c r="J593" i="2"/>
  <c r="BK563" i="2"/>
  <c r="BK283" i="2"/>
  <c r="BK187" i="2"/>
  <c r="J337" i="2"/>
  <c r="BK430" i="2"/>
  <c r="J137" i="2"/>
  <c r="BK337" i="2"/>
  <c r="BK663" i="2"/>
  <c r="BK644" i="2"/>
  <c r="BK622" i="2"/>
  <c r="BK614" i="2"/>
  <c r="BK590" i="2"/>
  <c r="BK578" i="2"/>
  <c r="J561" i="2"/>
  <c r="BK521" i="2"/>
  <c r="BK489" i="2"/>
  <c r="BK397" i="2"/>
  <c r="J297" i="2"/>
  <c r="J272" i="2"/>
  <c r="J208" i="2"/>
  <c r="J100" i="2"/>
  <c r="J579" i="2"/>
  <c r="J510" i="2"/>
  <c r="BK334" i="2"/>
  <c r="BK611" i="2"/>
  <c r="BK587" i="2"/>
  <c r="BK538" i="2"/>
  <c r="J332" i="2"/>
  <c r="BK199" i="2"/>
  <c r="BK568" i="2"/>
  <c r="J482" i="2"/>
  <c r="J393" i="2"/>
  <c r="BK551" i="2"/>
  <c r="BK375" i="2"/>
  <c r="BK93" i="2"/>
  <c r="BK529" i="2"/>
  <c r="J398" i="2"/>
  <c r="BK272" i="2"/>
  <c r="J595" i="2"/>
  <c r="J414" i="2"/>
  <c r="BK94" i="3"/>
  <c r="J644" i="2"/>
  <c r="J588" i="2"/>
  <c r="BK560" i="2"/>
  <c r="BK472" i="2"/>
  <c r="BK316" i="2"/>
  <c r="BK240" i="2"/>
  <c r="BK593" i="2"/>
  <c r="BK398" i="2"/>
  <c r="BK110" i="2"/>
  <c r="BK465" i="2"/>
  <c r="J283" i="2"/>
  <c r="J587" i="2"/>
  <c r="J465" i="2"/>
  <c r="BK97" i="3"/>
  <c r="J97" i="3"/>
  <c r="J583" i="2"/>
  <c r="BK437" i="2"/>
  <c r="BK332" i="2"/>
  <c r="J585" i="2"/>
  <c r="J391" i="2"/>
  <c r="J553" i="2"/>
  <c r="J316" i="2"/>
  <c r="J472" i="2"/>
  <c r="AS54" i="1"/>
  <c r="BK414" i="2"/>
  <c r="BK325" i="2"/>
  <c r="BK274" i="2"/>
  <c r="BK137" i="2"/>
  <c r="BK601" i="2"/>
  <c r="J538" i="2"/>
  <c r="BK372" i="2"/>
  <c r="J592" i="2"/>
  <c r="BK482" i="2"/>
  <c r="BK401" i="2"/>
  <c r="BK227" i="2"/>
  <c r="BK592" i="2"/>
  <c r="J525" i="2"/>
  <c r="J412" i="2"/>
  <c r="BK99" i="3"/>
  <c r="R90" i="2" l="1"/>
  <c r="BK285" i="2"/>
  <c r="J285" i="2"/>
  <c r="J62" i="2"/>
  <c r="P285" i="2"/>
  <c r="R285" i="2"/>
  <c r="T285" i="2"/>
  <c r="T296" i="2"/>
  <c r="P413" i="2"/>
  <c r="BK491" i="2"/>
  <c r="J491" i="2" s="1"/>
  <c r="J65" i="2" s="1"/>
  <c r="R491" i="2"/>
  <c r="P594" i="2"/>
  <c r="BK621" i="2"/>
  <c r="J621" i="2"/>
  <c r="J67" i="2" s="1"/>
  <c r="P621" i="2"/>
  <c r="BK660" i="2"/>
  <c r="J660" i="2"/>
  <c r="J68" i="2" s="1"/>
  <c r="R660" i="2"/>
  <c r="P86" i="3"/>
  <c r="T86" i="3"/>
  <c r="P90" i="2"/>
  <c r="R296" i="2"/>
  <c r="R413" i="2"/>
  <c r="T491" i="2"/>
  <c r="T594" i="2"/>
  <c r="R621" i="2"/>
  <c r="P660" i="2"/>
  <c r="R86" i="3"/>
  <c r="P96" i="3"/>
  <c r="T90" i="2"/>
  <c r="P296" i="2"/>
  <c r="BK90" i="2"/>
  <c r="J90" i="2" s="1"/>
  <c r="J61" i="2" s="1"/>
  <c r="BK296" i="2"/>
  <c r="J296" i="2"/>
  <c r="J63" i="2" s="1"/>
  <c r="BK413" i="2"/>
  <c r="J413" i="2" s="1"/>
  <c r="J64" i="2" s="1"/>
  <c r="T413" i="2"/>
  <c r="P491" i="2"/>
  <c r="BK594" i="2"/>
  <c r="J594" i="2"/>
  <c r="J66" i="2" s="1"/>
  <c r="R594" i="2"/>
  <c r="T621" i="2"/>
  <c r="T660" i="2"/>
  <c r="BK86" i="3"/>
  <c r="J86" i="3"/>
  <c r="J61" i="3" s="1"/>
  <c r="BK96" i="3"/>
  <c r="J96" i="3" s="1"/>
  <c r="J63" i="3" s="1"/>
  <c r="R96" i="3"/>
  <c r="T96" i="3"/>
  <c r="BK93" i="3"/>
  <c r="J93" i="3"/>
  <c r="J62" i="3" s="1"/>
  <c r="BK101" i="3"/>
  <c r="J101" i="3" s="1"/>
  <c r="J64" i="3" s="1"/>
  <c r="E48" i="3"/>
  <c r="J52" i="3"/>
  <c r="BE94" i="3"/>
  <c r="BE102" i="3"/>
  <c r="BE91" i="3"/>
  <c r="F55" i="3"/>
  <c r="BE89" i="3"/>
  <c r="BE97" i="3"/>
  <c r="BE99" i="3"/>
  <c r="BE87" i="3"/>
  <c r="F85" i="2"/>
  <c r="BE204" i="2"/>
  <c r="BE227" i="2"/>
  <c r="BE259" i="2"/>
  <c r="BE262" i="2"/>
  <c r="BE265" i="2"/>
  <c r="BE274" i="2"/>
  <c r="BE286" i="2"/>
  <c r="BE297" i="2"/>
  <c r="BE334" i="2"/>
  <c r="BE375" i="2"/>
  <c r="BE388" i="2"/>
  <c r="BE421" i="2"/>
  <c r="BE477" i="2"/>
  <c r="BE538" i="2"/>
  <c r="BE549" i="2"/>
  <c r="BE555" i="2"/>
  <c r="BE567" i="2"/>
  <c r="BE583" i="2"/>
  <c r="BE588" i="2"/>
  <c r="BE593" i="2"/>
  <c r="BE599" i="2"/>
  <c r="BE601" i="2"/>
  <c r="BE93" i="2"/>
  <c r="BE105" i="2"/>
  <c r="BE116" i="2"/>
  <c r="BE279" i="2"/>
  <c r="BE293" i="2"/>
  <c r="BE325" i="2"/>
  <c r="BE332" i="2"/>
  <c r="BE337" i="2"/>
  <c r="BE372" i="2"/>
  <c r="BE384" i="2"/>
  <c r="BE437" i="2"/>
  <c r="BE451" i="2"/>
  <c r="BE492" i="2"/>
  <c r="BE510" i="2"/>
  <c r="BE525" i="2"/>
  <c r="BE551" i="2"/>
  <c r="BE560" i="2"/>
  <c r="BE563" i="2"/>
  <c r="BE568" i="2"/>
  <c r="BE575" i="2"/>
  <c r="BE579" i="2"/>
  <c r="BE581" i="2"/>
  <c r="BE585" i="2"/>
  <c r="BE608" i="2"/>
  <c r="E78" i="2"/>
  <c r="BE91" i="2"/>
  <c r="BE100" i="2"/>
  <c r="BE121" i="2"/>
  <c r="BE137" i="2"/>
  <c r="BE208" i="2"/>
  <c r="BE397" i="2"/>
  <c r="BE401" i="2"/>
  <c r="BE404" i="2"/>
  <c r="BE408" i="2"/>
  <c r="BE414" i="2"/>
  <c r="BE430" i="2"/>
  <c r="BE444" i="2"/>
  <c r="BE472" i="2"/>
  <c r="BE482" i="2"/>
  <c r="BE534" i="2"/>
  <c r="BE547" i="2"/>
  <c r="BE553" i="2"/>
  <c r="BE558" i="2"/>
  <c r="BE565" i="2"/>
  <c r="BE578" i="2"/>
  <c r="BE587" i="2"/>
  <c r="BE595" i="2"/>
  <c r="BE611" i="2"/>
  <c r="J52" i="2"/>
  <c r="BE110" i="2"/>
  <c r="BE130" i="2"/>
  <c r="BE187" i="2"/>
  <c r="BE188" i="2"/>
  <c r="BE195" i="2"/>
  <c r="BE199" i="2"/>
  <c r="BE240" i="2"/>
  <c r="BE272" i="2"/>
  <c r="BE277" i="2"/>
  <c r="BE283" i="2"/>
  <c r="BE316" i="2"/>
  <c r="BE322" i="2"/>
  <c r="BE378" i="2"/>
  <c r="BE391" i="2"/>
  <c r="BE393" i="2"/>
  <c r="BE398" i="2"/>
  <c r="BE411" i="2"/>
  <c r="BE412" i="2"/>
  <c r="BE458" i="2"/>
  <c r="BE465" i="2"/>
  <c r="BE489" i="2"/>
  <c r="BE501" i="2"/>
  <c r="BE521" i="2"/>
  <c r="BE529" i="2"/>
  <c r="BE557" i="2"/>
  <c r="BE561" i="2"/>
  <c r="BE572" i="2"/>
  <c r="BE573" i="2"/>
  <c r="BE577" i="2"/>
  <c r="BE580" i="2"/>
  <c r="BE590" i="2"/>
  <c r="BE592" i="2"/>
  <c r="BE614" i="2"/>
  <c r="BE618" i="2"/>
  <c r="BE622" i="2"/>
  <c r="BE637" i="2"/>
  <c r="BE640" i="2"/>
  <c r="BE644" i="2"/>
  <c r="BE651" i="2"/>
  <c r="BE661" i="2"/>
  <c r="BE663" i="2"/>
  <c r="F34" i="2"/>
  <c r="BA55" i="1" s="1"/>
  <c r="F34" i="3"/>
  <c r="BA56" i="1" s="1"/>
  <c r="F36" i="3"/>
  <c r="BC56" i="1" s="1"/>
  <c r="F37" i="2"/>
  <c r="BD55" i="1" s="1"/>
  <c r="J34" i="2"/>
  <c r="AW55" i="1" s="1"/>
  <c r="J34" i="3"/>
  <c r="AW56" i="1" s="1"/>
  <c r="F36" i="2"/>
  <c r="BC55" i="1" s="1"/>
  <c r="F35" i="2"/>
  <c r="BB55" i="1" s="1"/>
  <c r="F35" i="3"/>
  <c r="BB56" i="1" s="1"/>
  <c r="F37" i="3"/>
  <c r="BD56" i="1" s="1"/>
  <c r="T89" i="2" l="1"/>
  <c r="T88" i="2" s="1"/>
  <c r="P89" i="2"/>
  <c r="P88" i="2"/>
  <c r="AU55" i="1" s="1"/>
  <c r="R85" i="3"/>
  <c r="R84" i="3"/>
  <c r="P85" i="3"/>
  <c r="P84" i="3" s="1"/>
  <c r="AU56" i="1" s="1"/>
  <c r="T85" i="3"/>
  <c r="T84" i="3"/>
  <c r="R89" i="2"/>
  <c r="R88" i="2" s="1"/>
  <c r="BK89" i="2"/>
  <c r="BK88" i="2"/>
  <c r="J88" i="2" s="1"/>
  <c r="J30" i="2" s="1"/>
  <c r="AG55" i="1" s="1"/>
  <c r="BK85" i="3"/>
  <c r="BK84" i="3"/>
  <c r="J84" i="3"/>
  <c r="BD54" i="1"/>
  <c r="W33" i="1" s="1"/>
  <c r="J33" i="2"/>
  <c r="AV55" i="1" s="1"/>
  <c r="AT55" i="1" s="1"/>
  <c r="J33" i="3"/>
  <c r="AV56" i="1" s="1"/>
  <c r="AT56" i="1" s="1"/>
  <c r="BC54" i="1"/>
  <c r="W32" i="1"/>
  <c r="F33" i="2"/>
  <c r="AZ55" i="1" s="1"/>
  <c r="BB54" i="1"/>
  <c r="AX54" i="1"/>
  <c r="BA54" i="1"/>
  <c r="W30" i="1" s="1"/>
  <c r="F33" i="3"/>
  <c r="AZ56" i="1"/>
  <c r="J30" i="3"/>
  <c r="AG56" i="1" s="1"/>
  <c r="AN55" i="1" l="1"/>
  <c r="J59" i="2"/>
  <c r="J59" i="3"/>
  <c r="J85" i="3"/>
  <c r="J60" i="3" s="1"/>
  <c r="J89" i="2"/>
  <c r="J60" i="2"/>
  <c r="J39" i="3"/>
  <c r="J39" i="2"/>
  <c r="AN56" i="1"/>
  <c r="AG54" i="1"/>
  <c r="AK26" i="1"/>
  <c r="AW54" i="1"/>
  <c r="AK30" i="1" s="1"/>
  <c r="AZ54" i="1"/>
  <c r="AV54" i="1"/>
  <c r="AK29" i="1"/>
  <c r="W31" i="1"/>
  <c r="AU54" i="1"/>
  <c r="AY54" i="1"/>
  <c r="AK35" i="1" l="1"/>
  <c r="AT54" i="1"/>
  <c r="W29" i="1"/>
  <c r="AN54" i="1" l="1"/>
</calcChain>
</file>

<file path=xl/sharedStrings.xml><?xml version="1.0" encoding="utf-8"?>
<sst xmlns="http://schemas.openxmlformats.org/spreadsheetml/2006/main" count="6554" uniqueCount="1133">
  <si>
    <t>Export Komplet</t>
  </si>
  <si>
    <t>VZ</t>
  </si>
  <si>
    <t>2.0</t>
  </si>
  <si>
    <t>ZAMOK</t>
  </si>
  <si>
    <t>False</t>
  </si>
  <si>
    <t>{1ef2d8c5-f601-49ee-994b-f9d4c3ce6040}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</si>
  <si>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</si>
  <si>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</si>
  <si>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</si>
  <si>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</si>
  <si>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</si>
  <si>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</si>
  <si>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</si>
  <si>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</si>
  <si>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2020-09-28-1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</si>
  <si>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</si>
  <si>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</si>
  <si>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BŘECLAV, AREÁL OTV - OPRAVA DEŠŤOVÉ A SPLAŠKOVÉ KANALIZACE</t>
  </si>
  <si>
    <t>KSO:</t>
  </si>
  <si>
    <t/>
  </si>
  <si>
    <t>CC-CZ:</t>
  </si>
  <si>
    <t>Místo:</t>
  </si>
  <si>
    <t>k.ú. Břeclav</t>
  </si>
  <si>
    <t>Datum:</t>
  </si>
  <si>
    <t>28. 9. 2020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</si>
  <si>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</si>
  <si>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</si>
  <si>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</si>
  <si>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</si>
  <si>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</si>
  <si>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</si>
  <si>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</si>
  <si>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</si>
  <si>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</si>
  <si>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29361117</t>
  </si>
  <si>
    <t>AQUA Engineering s.r.o.</t>
  </si>
  <si>
    <t>CZ29361117</t>
  </si>
  <si>
    <t>True</t>
  </si>
  <si>
    <t>Zpracovatel:</t>
  </si>
  <si>
    <t>Ing. Robert Šafář, Ph.D.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</si>
  <si>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</si>
  <si>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</si>
  <si>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</si>
  <si>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</si>
  <si>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</si>
  <si>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</si>
  <si>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</si>
  <si>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</si>
  <si>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</si>
  <si>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</si>
  <si>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</si>
  <si>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</si>
  <si>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</si>
  <si>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</si>
  <si>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</si>
  <si>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</si>
  <si>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</si>
  <si>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</si>
  <si>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</si>
  <si>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</si>
  <si>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</si>
  <si>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</si>
  <si>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</si>
  <si>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</si>
  <si>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</si>
  <si>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</si>
  <si>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</si>
  <si>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</si>
  <si>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</si>
  <si>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</si>
  <si>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</si>
  <si>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</si>
  <si>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</si>
  <si>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</si>
  <si>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</si>
  <si>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</si>
  <si>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</si>
  <si>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</si>
  <si>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</si>
  <si>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</si>
  <si>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</si>
  <si>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</si>
  <si>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Kanalizace splašková, dešťová vč. objektů a zpevněné povrchy</t>
  </si>
  <si>
    <t>STA</t>
  </si>
  <si>
    <t>1</t>
  </si>
  <si>
    <t>{635a2b30-46ca-407c-a143-271d2b50e8ec}</t>
  </si>
  <si>
    <t>2</t>
  </si>
  <si>
    <t>02</t>
  </si>
  <si>
    <t>Ostatní rozpočtové náklady</t>
  </si>
  <si>
    <t>{2f8178b2-afd0-48fd-9913-22ceee044dfa}</t>
  </si>
  <si>
    <t>KRYCÍ LIST SOUPISU PRACÍ</t>
  </si>
  <si>
    <t>Objekt:</t>
  </si>
  <si>
    <t>01 - Kanalizace splašková, dešťová vč. objektů a zpevněné povrchy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</si>
  <si>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</si>
  <si>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</si>
  <si>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</si>
  <si>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</si>
  <si>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</si>
  <si>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</si>
  <si>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</si>
  <si>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</si>
  <si>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</si>
  <si>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</si>
  <si>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</si>
  <si>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</si>
  <si>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</si>
  <si>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</si>
  <si>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</si>
  <si>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</si>
  <si>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</si>
  <si>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</si>
  <si>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</si>
  <si>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</si>
  <si>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</si>
  <si>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</si>
  <si>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</si>
  <si>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</si>
  <si>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</si>
  <si>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</si>
  <si>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</si>
  <si>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</si>
  <si>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</si>
  <si>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</si>
  <si>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</si>
  <si>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112251105</t>
  </si>
  <si>
    <t>Odstranění pařezů strojně s jejich vykopáním, vytrháním nebo odstřelením průměru přes 900 do 1100 mm</t>
  </si>
  <si>
    <t>kus</t>
  </si>
  <si>
    <t>CS ÚRS 2021 02</t>
  </si>
  <si>
    <t>4</t>
  </si>
  <si>
    <t>254613579</t>
  </si>
  <si>
    <t>Online PSC</t>
  </si>
  <si>
    <t>https://podminky.urs.cz/item/CS_URS_2021_02/112251105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</si>
  <si>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</si>
  <si>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</si>
  <si>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</si>
  <si>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-1860429635</t>
  </si>
  <si>
    <t>https://podminky.urs.cz/item/CS_URS_2021_02/113106121</t>
  </si>
  <si>
    <t>VV</t>
  </si>
  <si>
    <t>Stoka SD1 - u budovy OTV</t>
  </si>
  <si>
    <t>9,5*1,1</t>
  </si>
  <si>
    <t>SD3 - DR3 u budovy OTV</t>
  </si>
  <si>
    <t>20,63*2,7</t>
  </si>
  <si>
    <t>Součet</t>
  </si>
  <si>
    <t>3</t>
  </si>
  <si>
    <t>113107177</t>
  </si>
  <si>
    <t>Odstranění podkladů nebo krytů strojně plochy jednotlivě přes 50 m2 do 200 m2 s přemístěním hmot na skládku na vzdálenost do 20 m nebo s naložením na dopravní prostředek z betonu vyztuženého sítěmi, o tl. vrstvy přes 150 do 300 mm</t>
  </si>
  <si>
    <t>601221318</t>
  </si>
  <si>
    <t>https://podminky.urs.cz/item/CS_URS_2021_02/113107177</t>
  </si>
  <si>
    <t>betonové porchy, trasa jímky, drenáží</t>
  </si>
  <si>
    <t>(28,2+2,5+26,2)*1,1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</si>
  <si>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</si>
  <si>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</si>
  <si>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1997810866</t>
  </si>
  <si>
    <t>https://podminky.urs.cz/item/CS_URS_2021_02/113107183</t>
  </si>
  <si>
    <t>asfaltové povrchy</t>
  </si>
  <si>
    <t>(25,3+6,12+11,2+14,35)*1,2</t>
  </si>
  <si>
    <t>5</t>
  </si>
  <si>
    <t>113107313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</si>
  <si>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</si>
  <si>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-86646110</t>
  </si>
  <si>
    <t>https://podminky.urs.cz/item/CS_URS_2021_02/113107313</t>
  </si>
  <si>
    <t>odstranění vrchví vrstvy vozovek - štěrk*recyklát</t>
  </si>
  <si>
    <t>SD1 SD4 SV8</t>
  </si>
  <si>
    <t>17,05+23,1+1,85</t>
  </si>
  <si>
    <t>6</t>
  </si>
  <si>
    <t>113152112</t>
  </si>
  <si>
    <t>Odstranění podkladů zpevněných ploch s přemístěním na skládku na vzdálenost do 20 m nebo s naložením na dopravní prostředek z kameniva drceného</t>
  </si>
  <si>
    <t>m3</t>
  </si>
  <si>
    <t>1844722454</t>
  </si>
  <si>
    <t>https://podminky.urs.cz/item/CS_URS_2021_02/113152112</t>
  </si>
  <si>
    <t>asfaltové povrchy - podklad</t>
  </si>
  <si>
    <t>(25,3+6,12+11,2+14,35)*1,2*0,3</t>
  </si>
  <si>
    <t>7</t>
  </si>
  <si>
    <t>121151113</t>
  </si>
  <si>
    <t>Sejmutí ornice strojně při souvislé ploše přes 100 do 500 m2, tl. vrstvy do 200 mm</t>
  </si>
  <si>
    <t>1350374202</t>
  </si>
  <si>
    <t>https://podminky.urs.cz/item/CS_URS_2021_02/121151113</t>
  </si>
  <si>
    <t>TTP TRUBNÍ VEDENÍ</t>
  </si>
  <si>
    <t>64,66+17,38+2,7+2,9+3,2+6,5+9,9+14,35+5,85+15</t>
  </si>
  <si>
    <t>Vsakovací objekt</t>
  </si>
  <si>
    <t>18,6*3,8</t>
  </si>
  <si>
    <t>žumpa</t>
  </si>
  <si>
    <t>7*4,5</t>
  </si>
  <si>
    <t>8</t>
  </si>
  <si>
    <t>131251104</t>
  </si>
  <si>
    <t>Hloubení nezapažených jam a zářezů strojně s urovnáním dna do předepsaného profilu a spádu v hornině třídy těžitelnosti I skupiny 3 přes 100 do 500 m3</t>
  </si>
  <si>
    <t>-1019057723</t>
  </si>
  <si>
    <t>https://podminky.urs.cz/item/CS_URS_2021_02/131251104</t>
  </si>
  <si>
    <t>(15,6+1,94)*(2,1+1,94)*1,79</t>
  </si>
  <si>
    <t>Žumpa</t>
  </si>
  <si>
    <t>(2,3+1,2)*(5,8+1,2)*(2,22+0,64)</t>
  </si>
  <si>
    <t>9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</si>
  <si>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</si>
  <si>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</si>
  <si>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1433870747</t>
  </si>
  <si>
    <t>https://podminky.urs.cz/item/CS_URS_2021_02/132154204</t>
  </si>
  <si>
    <t>Stoka SD1</t>
  </si>
  <si>
    <t>3*1,1*1,32</t>
  </si>
  <si>
    <t>36,87*1,1*1,3</t>
  </si>
  <si>
    <t>4,25*1,1*1,37</t>
  </si>
  <si>
    <t>5,12*1,1*1,36</t>
  </si>
  <si>
    <t>16,59*1,1*1,42</t>
  </si>
  <si>
    <t>19,45*1,1*1,46</t>
  </si>
  <si>
    <t>2,97*1,1*1,26</t>
  </si>
  <si>
    <t>1,74*1,1*1,29</t>
  </si>
  <si>
    <t>14,9*1,1*1,33</t>
  </si>
  <si>
    <t>19,68*1,1*1,3</t>
  </si>
  <si>
    <t>13,47*1,1*1,17</t>
  </si>
  <si>
    <t>9,15*1,1*1,08</t>
  </si>
  <si>
    <t>kce a povrchy SD1</t>
  </si>
  <si>
    <t>-48,7</t>
  </si>
  <si>
    <t>Stoka SD2</t>
  </si>
  <si>
    <t>23,5*1,1*1,26-3,9</t>
  </si>
  <si>
    <t>Stoka SD3</t>
  </si>
  <si>
    <t>20,63*1,1*1,135-6,8</t>
  </si>
  <si>
    <t>Stoka SD4</t>
  </si>
  <si>
    <t>23,1*1,1*1,025-7,6</t>
  </si>
  <si>
    <t>Svod SV1</t>
  </si>
  <si>
    <t>2,7*1,1*1,47-0,4</t>
  </si>
  <si>
    <t>Svod SV2</t>
  </si>
  <si>
    <t>2,9*1,1*1,055-0,5</t>
  </si>
  <si>
    <t>Svod SV3</t>
  </si>
  <si>
    <t>3,2*1,1*1,085-0,5</t>
  </si>
  <si>
    <t>Svod SV4</t>
  </si>
  <si>
    <t>6,5*1,1*1,035-1,1</t>
  </si>
  <si>
    <t>Svod SV6</t>
  </si>
  <si>
    <t>1,2*1,1*1,24-0,7</t>
  </si>
  <si>
    <t>Svod SV8</t>
  </si>
  <si>
    <t>1,85*1,1*1,05-1</t>
  </si>
  <si>
    <t>napojení liniového odvodnění DR1</t>
  </si>
  <si>
    <t>5,7*1,1*0,925-3</t>
  </si>
  <si>
    <t>napojení liniového odvodnění DR2</t>
  </si>
  <si>
    <t>1,2*1,1*0,925-0,7</t>
  </si>
  <si>
    <t>napojení liniového odvodnění DR3</t>
  </si>
  <si>
    <t>1,4*1,1*0,75-0,8</t>
  </si>
  <si>
    <t>Stoka KS1</t>
  </si>
  <si>
    <t>9,9*1,1*1,35-1,6</t>
  </si>
  <si>
    <t>Stoka KS2</t>
  </si>
  <si>
    <t>30,54*1,1*1,195-11,3</t>
  </si>
  <si>
    <t>přípojka KS2</t>
  </si>
  <si>
    <t>5,85*1,1*1,18-3,2</t>
  </si>
  <si>
    <t>Odvzdušnění a přepad vsaku</t>
  </si>
  <si>
    <t>(13+3,22+0,78)*1*0,8</t>
  </si>
  <si>
    <t>10</t>
  </si>
  <si>
    <t>M</t>
  </si>
  <si>
    <t>56230010-R1</t>
  </si>
  <si>
    <t xml:space="preserve">jednokomorová jímka betonová (vnitřní rozměr 2,1 x 5,5 x 1,9 m) vč. zákrytové desky, dopravy, komínu  a poklopu_x000D_
(D+M) </t>
  </si>
  <si>
    <t>R-položka</t>
  </si>
  <si>
    <t>243537606</t>
  </si>
  <si>
    <t>11</t>
  </si>
  <si>
    <t>133211012</t>
  </si>
  <si>
    <t>Hloubení šachet při překopech inženýrských sítí ručně zapažených i nezapažených objemu do 10 m3 v hornině třídy těžitelnosti I skupiny 3 nesoudržných</t>
  </si>
  <si>
    <t>785089676</t>
  </si>
  <si>
    <t>https://podminky.urs.cz/item/CS_URS_2021_02/133211012</t>
  </si>
  <si>
    <t>SD1</t>
  </si>
  <si>
    <t>19,2</t>
  </si>
  <si>
    <t>KS2</t>
  </si>
  <si>
    <t>2,3</t>
  </si>
  <si>
    <t>12</t>
  </si>
  <si>
    <t>139001101</t>
  </si>
  <si>
    <t>Příplatek k cenám hloubených vykopávek za ztížení vykopávky v blízkosti podzemního vedení nebo výbušnin pro jakoukoliv třídu horniny</t>
  </si>
  <si>
    <t>1838838947</t>
  </si>
  <si>
    <t>https://podminky.urs.cz/item/CS_URS_2021_02/139001101</t>
  </si>
  <si>
    <t>13*2*1,8</t>
  </si>
  <si>
    <t>13</t>
  </si>
  <si>
    <t>151201101</t>
  </si>
  <si>
    <t>Zřízení pažení a rozepření stěn rýh pro podzemní vedení zátažné, hloubky do 2 m</t>
  </si>
  <si>
    <t>1525777390</t>
  </si>
  <si>
    <t>https://podminky.urs.cz/item/CS_URS_2021_02/151201101</t>
  </si>
  <si>
    <t>Zřízení pažení v hloubkách 1,0-1,3 m - dle geologie</t>
  </si>
  <si>
    <t>(162,79*1,3+23,5*1,3+20,63*1,3+2,7*1,3+9,9*1,35+30,54*1,1+5,85*1,1)*2</t>
  </si>
  <si>
    <t>14</t>
  </si>
  <si>
    <t>151201111</t>
  </si>
  <si>
    <t>Odstranění pažení a rozepření stěn rýh pro podzemní vedení s uložením materiálu na vzdálenost do 3 m od kraje výkopu zátažné, hloubky do 2 m</t>
  </si>
  <si>
    <t>669048527</t>
  </si>
  <si>
    <t>https://podminky.urs.cz/item/CS_URS_2021_02/151201111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</si>
  <si>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</si>
  <si>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</si>
  <si>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109447617</t>
  </si>
  <si>
    <t>https://podminky.urs.cz/item/CS_URS_2021_02/162351103</t>
  </si>
  <si>
    <t>Vodorovné přemístění výkopku z výkopu:</t>
  </si>
  <si>
    <t>312,541</t>
  </si>
  <si>
    <t>Vodorovné přemístění pro zpětný obsyp z výkopu trub:</t>
  </si>
  <si>
    <t>101,8+4,6</t>
  </si>
  <si>
    <t>Vodorovné přemístění  - výkopek šachty:</t>
  </si>
  <si>
    <t>21,5</t>
  </si>
  <si>
    <t>Vodorovné přepístění pro zpětný obsyp - šachty</t>
  </si>
  <si>
    <t>10,0</t>
  </si>
  <si>
    <t>Vsakovací objekt výkopy:</t>
  </si>
  <si>
    <t>Žumpa výkopy</t>
  </si>
  <si>
    <t>Vodorovné přemístění pro zpětný obsyp vsak:</t>
  </si>
  <si>
    <t>(15,6+1,94)*(2,1+1,94)*1,79-(15,6*1,8*0,84)</t>
  </si>
  <si>
    <t>Vodorovné přemístění pro zpětný obsyp z žumpa:</t>
  </si>
  <si>
    <t>(2,3+1,2)*(5,8+1,2)*(2,22+0,64)-5,8*2,3*2,22</t>
  </si>
  <si>
    <t>16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</si>
  <si>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</si>
  <si>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</si>
  <si>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102886173</t>
  </si>
  <si>
    <t>https://podminky.urs.cz/item/CS_URS_2021_02/162751117</t>
  </si>
  <si>
    <t>Vodorovné přemístění přebytečného výkopku z výkopu trubního vedení na skládku:</t>
  </si>
  <si>
    <t>312,541-(101,8+4,6)</t>
  </si>
  <si>
    <t>Vodorovné přemístění přebytečného výkopu vsaku na skládku:</t>
  </si>
  <si>
    <t>(15,6*1,8*0,84)</t>
  </si>
  <si>
    <t>Vodorovné přemístění přebytečného výkopku jímky na skládku</t>
  </si>
  <si>
    <t>5,8*2,3*2,22</t>
  </si>
  <si>
    <t>Vodorovné přemístění přebytečného výkopku šachet na skládku</t>
  </si>
  <si>
    <t>11,5</t>
  </si>
  <si>
    <t>Zásyp bouraných jímek a šachet</t>
  </si>
  <si>
    <t>-42</t>
  </si>
  <si>
    <t>17</t>
  </si>
  <si>
    <t>167151111</t>
  </si>
  <si>
    <t>Nakládání, skládání a překládání neulehlého výkopku nebo sypaniny strojně nakládání, množství přes 100 m3, z hornin třídy těžitelnosti I, skupiny 1 až 3</t>
  </si>
  <si>
    <t>1008735437</t>
  </si>
  <si>
    <t>https://podminky.urs.cz/item/CS_URS_2021_02/167151111</t>
  </si>
  <si>
    <t>Výkopek ke zpětnému zásypu</t>
  </si>
  <si>
    <t>(101,8+4,6)</t>
  </si>
  <si>
    <t>Zpětný obsyp z výkopu šachet</t>
  </si>
  <si>
    <t>Přebytečný výkopek z šachet na skládku</t>
  </si>
  <si>
    <t>Přebytečný výkopek na skládku</t>
  </si>
  <si>
    <t>18</t>
  </si>
  <si>
    <t>171201231</t>
  </si>
  <si>
    <t>Poplatek za uložení stavebního odpadu na recyklační skládce (skládkovné) zeminy a kamení zatříděného do Katalogu odpadů pod kódem 17 05 04</t>
  </si>
  <si>
    <t>t</t>
  </si>
  <si>
    <t>364057263</t>
  </si>
  <si>
    <t>https://podminky.urs.cz/item/CS_URS_2021_02/171201231</t>
  </si>
  <si>
    <t>228,843*1,8</t>
  </si>
  <si>
    <t>19</t>
  </si>
  <si>
    <t>171251201</t>
  </si>
  <si>
    <t>Uložení sypaniny na skládky nebo meziskládky bez hutnění s upravením uložené sypaniny do předepsaného tvaru</t>
  </si>
  <si>
    <t>792934346</t>
  </si>
  <si>
    <t>https://podminky.urs.cz/item/CS_URS_2021_02/171251201</t>
  </si>
  <si>
    <t>228,843</t>
  </si>
  <si>
    <t>20</t>
  </si>
  <si>
    <t>174151101</t>
  </si>
  <si>
    <t>Zásyp sypaninou z jakékoliv horniny strojně s uložením výkopku ve vrstvách se zhutněním jam, šachet, rýh nebo kolem objektů v těchto vykopávkách</t>
  </si>
  <si>
    <t>286373702</t>
  </si>
  <si>
    <t>https://podminky.urs.cz/item/CS_URS_2021_02/174151101</t>
  </si>
  <si>
    <t>Výkopek celkem</t>
  </si>
  <si>
    <t>530,953</t>
  </si>
  <si>
    <t>přebytečný na skládku</t>
  </si>
  <si>
    <t>-270,843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</si>
  <si>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</si>
  <si>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</si>
  <si>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-779249814</t>
  </si>
  <si>
    <t>https://podminky.urs.cz/item/CS_URS_2021_02/175151101</t>
  </si>
  <si>
    <t>22</t>
  </si>
  <si>
    <t>58331200</t>
  </si>
  <si>
    <t>štěrkopísek netříděný zásypový</t>
  </si>
  <si>
    <t>-1652364529</t>
  </si>
  <si>
    <t>https://podminky.urs.cz/item/CS_URS_2021_02/58331200</t>
  </si>
  <si>
    <t>150,201*1,9 'Přepočtené koeficientem množství</t>
  </si>
  <si>
    <t>23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</si>
  <si>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</si>
  <si>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</si>
  <si>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391395324</t>
  </si>
  <si>
    <t>https://podminky.urs.cz/item/CS_URS_2021_02/181111121</t>
  </si>
  <si>
    <t>24</t>
  </si>
  <si>
    <t>00572100</t>
  </si>
  <si>
    <t>osivo jetelotráva intenzivní víceletá</t>
  </si>
  <si>
    <t>kg</t>
  </si>
  <si>
    <t>1395738363</t>
  </si>
  <si>
    <t>https://podminky.urs.cz/item/CS_URS_2021_02/00572100</t>
  </si>
  <si>
    <t>25g/m2</t>
  </si>
  <si>
    <t>442,700*0,025</t>
  </si>
  <si>
    <t>25</t>
  </si>
  <si>
    <t>181411121</t>
  </si>
  <si>
    <t>Založení trávníku na půdě předem připravené plochy do 1000 m2 výsevem včetně utažení lučního v rovině nebo na svahu do 1:5</t>
  </si>
  <si>
    <t>-529533865</t>
  </si>
  <si>
    <t>https://podminky.urs.cz/item/CS_URS_2021_02/181411121</t>
  </si>
  <si>
    <t>Zakládání</t>
  </si>
  <si>
    <t>26</t>
  </si>
  <si>
    <t>211571102</t>
  </si>
  <si>
    <t>Filtrační vrstvy pro umělou infiltraci ukládané do rýh nebo do jam s úpravou povrchu každé vrstvy, s obsypem sběrného potrubí procházejícího filtračními vrstvami, pro jakoukoliv jmenovitou světlost potrubí ze štěrkopísku tříděného 0-8 mm</t>
  </si>
  <si>
    <t>-1939311777</t>
  </si>
  <si>
    <t>https://podminky.urs.cz/item/CS_URS_2021_02/211571102</t>
  </si>
  <si>
    <t>Vsak</t>
  </si>
  <si>
    <t>15,865*2,1*0,1</t>
  </si>
  <si>
    <t>jímka</t>
  </si>
  <si>
    <t>5,9*2,4*0,1</t>
  </si>
  <si>
    <t>27</t>
  </si>
  <si>
    <t>271532213</t>
  </si>
  <si>
    <t>Podsyp pod základové konstrukce se zhutněním a urovnáním povrchu z kameniva hrubého, frakce 8 - 16 mm</t>
  </si>
  <si>
    <t>-1449509942</t>
  </si>
  <si>
    <t>https://podminky.urs.cz/item/CS_URS_2021_02/271532213</t>
  </si>
  <si>
    <t>15,9*2,1*0,1</t>
  </si>
  <si>
    <t>Vodorovné konstrukce</t>
  </si>
  <si>
    <t>28</t>
  </si>
  <si>
    <t>451573111</t>
  </si>
  <si>
    <t>Lože pod potrubí, stoky a drobné objekty v otevřeném výkopu z písku a štěrkopísku do 63 mm</t>
  </si>
  <si>
    <t>1309798316</t>
  </si>
  <si>
    <t>https://podminky.urs.cz/item/CS_URS_2021_02/451573111</t>
  </si>
  <si>
    <t>16,2</t>
  </si>
  <si>
    <t>2,6</t>
  </si>
  <si>
    <t>2,5</t>
  </si>
  <si>
    <t>0,3</t>
  </si>
  <si>
    <t>0,4</t>
  </si>
  <si>
    <t>0,7</t>
  </si>
  <si>
    <t>0,1</t>
  </si>
  <si>
    <t>0,2</t>
  </si>
  <si>
    <t>0,6</t>
  </si>
  <si>
    <t>1,1</t>
  </si>
  <si>
    <t>3,4</t>
  </si>
  <si>
    <t>29</t>
  </si>
  <si>
    <t>28612227</t>
  </si>
  <si>
    <t>odbočka kanalizační plastová PVC KG DN 315x160/45° SN12/16</t>
  </si>
  <si>
    <t>1530221433</t>
  </si>
  <si>
    <t>https://podminky.urs.cz/item/CS_URS_2021_02/28612227</t>
  </si>
  <si>
    <t>"DS1/DR1 - KGEA 300/150 SDR34" 1</t>
  </si>
  <si>
    <t>"DS1/SV2 - KGEA 300/150 SDR34" 1</t>
  </si>
  <si>
    <t>"DS1/SV3 - KGEA 300/150 SDR34" 1</t>
  </si>
  <si>
    <t>30</t>
  </si>
  <si>
    <t>28612224</t>
  </si>
  <si>
    <t>odbočka kanalizační plastová PVC KG DN 250x160/45° SN12/16</t>
  </si>
  <si>
    <t>-497596953</t>
  </si>
  <si>
    <t>https://podminky.urs.cz/item/CS_URS_2021_02/28612224</t>
  </si>
  <si>
    <t>"DS1/DR2 - KGEA 250/150  SDR34" 1</t>
  </si>
  <si>
    <t>31</t>
  </si>
  <si>
    <t>28612222</t>
  </si>
  <si>
    <t>odbočka kanalizační plastová PVC KG DN 200x160/45° SN12/16</t>
  </si>
  <si>
    <t>-566652432</t>
  </si>
  <si>
    <t>https://podminky.urs.cz/item/CS_URS_2021_02/28612222</t>
  </si>
  <si>
    <t>"DS1/SV4 - KGEA 200/150  SDR34" 1</t>
  </si>
  <si>
    <t>"DS3/SV6 - KGEA 200/150  SDR34"1</t>
  </si>
  <si>
    <t>"DS3/DR3 - KGEA 200/150  SDR34"1</t>
  </si>
  <si>
    <t>"DS3/SV8 - KGEA 200/150  SDR34"1</t>
  </si>
  <si>
    <t>32</t>
  </si>
  <si>
    <t>55244102</t>
  </si>
  <si>
    <t>lapač litinový střešních splavenin DN 150</t>
  </si>
  <si>
    <t>206609591</t>
  </si>
  <si>
    <t>https://podminky.urs.cz/item/CS_URS_2021_02/55244102</t>
  </si>
  <si>
    <t>33</t>
  </si>
  <si>
    <t>28612210</t>
  </si>
  <si>
    <t>koleno kanalizační plastové PVC KG DN 250/45° SN12/16</t>
  </si>
  <si>
    <t>91999962</t>
  </si>
  <si>
    <t>https://podminky.urs.cz/item/CS_URS_2021_02/28612210</t>
  </si>
  <si>
    <t>"bezpenostní přepad vsakovacího objektu -  KGB 250/45° SDR34" 3</t>
  </si>
  <si>
    <t>34</t>
  </si>
  <si>
    <t>28612202</t>
  </si>
  <si>
    <t>koleno kanalizační plastové PVC KG DN 160/45° SN12/16</t>
  </si>
  <si>
    <t>1547548020</t>
  </si>
  <si>
    <t>https://podminky.urs.cz/item/CS_URS_2021_02/28612202</t>
  </si>
  <si>
    <t>DS2/ZLOMY - KGB 150/45° SDR34</t>
  </si>
  <si>
    <t>DS2/sv5 - KGB 150/45° SDR34</t>
  </si>
  <si>
    <t>DS3/sv7 - KGB 150/45° SDR34</t>
  </si>
  <si>
    <t>DS3/SV9 - KGB 150/45° SDR34</t>
  </si>
  <si>
    <t>sv1/sv1 - KGB 150/45° SDR34</t>
  </si>
  <si>
    <t>sv2/sv2 - KGB 150/45° SDR34</t>
  </si>
  <si>
    <t>sv3/sv3 - KGB 150/45° SDR34</t>
  </si>
  <si>
    <t>sv4/sv4 - KGB 150/45° SDR34</t>
  </si>
  <si>
    <t>sv6/sv6 - KGB 150/45° SDR34</t>
  </si>
  <si>
    <t>sv8/sv8 - KGB 150/45° SDR34</t>
  </si>
  <si>
    <t>DR1/ - KGB 150/45° SDR34</t>
  </si>
  <si>
    <t>DR2/ - KGB 150/45° SDR34</t>
  </si>
  <si>
    <t>DR3/ - KGB 150/45° SDR34</t>
  </si>
  <si>
    <t>KS1/OTV -  KGB 150/45° SDR34</t>
  </si>
  <si>
    <t>KS2/velín -  KGB 150/45° SDR34</t>
  </si>
  <si>
    <t>přípojka KS2/velín -  KGB 150/45° SDR34</t>
  </si>
  <si>
    <t>35</t>
  </si>
  <si>
    <t>28612206</t>
  </si>
  <si>
    <t>koleno kanalizační plastové PVC KG DN 200/45° SN12/16</t>
  </si>
  <si>
    <t>-1002494110</t>
  </si>
  <si>
    <t>https://podminky.urs.cz/item/CS_URS_2021_02/28612206</t>
  </si>
  <si>
    <t>"odvětrání vsakovacího objektu -  KGB 200/45° SDR34"3</t>
  </si>
  <si>
    <t>36</t>
  </si>
  <si>
    <t>28611508</t>
  </si>
  <si>
    <t>redukce kanalizační PVC 200/160</t>
  </si>
  <si>
    <t>-1557407476</t>
  </si>
  <si>
    <t>https://podminky.urs.cz/item/CS_URS_2021_02/28611508</t>
  </si>
  <si>
    <t>"DS3/SV9 - KGR 200/150 SDR34"1</t>
  </si>
  <si>
    <t>37</t>
  </si>
  <si>
    <t>59227007-R2</t>
  </si>
  <si>
    <t xml:space="preserve">žlab odvodňovací se spádem dna 0,5%_x000D_
</t>
  </si>
  <si>
    <t>m</t>
  </si>
  <si>
    <t>1447557942</t>
  </si>
  <si>
    <t>DR2</t>
  </si>
  <si>
    <t>DR3</t>
  </si>
  <si>
    <t>38</t>
  </si>
  <si>
    <t>59227007-R3</t>
  </si>
  <si>
    <t>žlab odvodňovací bez spádu</t>
  </si>
  <si>
    <t>1171331752</t>
  </si>
  <si>
    <t>DR</t>
  </si>
  <si>
    <t>39</t>
  </si>
  <si>
    <t>59227007-R4</t>
  </si>
  <si>
    <t>vpust žlabu</t>
  </si>
  <si>
    <t>-2055773663</t>
  </si>
  <si>
    <t>40</t>
  </si>
  <si>
    <t>001.360014-R5</t>
  </si>
  <si>
    <t>vsakovací blok 300l, černý, pojízdný nákladními auty</t>
  </si>
  <si>
    <t>154484613</t>
  </si>
  <si>
    <t>2*3*13</t>
  </si>
  <si>
    <t>41</t>
  </si>
  <si>
    <t>58933334</t>
  </si>
  <si>
    <t>beton C 30/37 XF4 kamenivo frakce 0/22</t>
  </si>
  <si>
    <t>1505990748</t>
  </si>
  <si>
    <t>Pro betonové žlaby</t>
  </si>
  <si>
    <t>0,685*0,5*(10,5+10,5+20,5)-0,185*0,25*(10,5+10,5+20,5)</t>
  </si>
  <si>
    <t>42</t>
  </si>
  <si>
    <t>001.369012-R6</t>
  </si>
  <si>
    <t>Vsakovací blok spojovací části - balení 10ks</t>
  </si>
  <si>
    <t>sada</t>
  </si>
  <si>
    <t>-111843776</t>
  </si>
  <si>
    <t>43</t>
  </si>
  <si>
    <t>69311100</t>
  </si>
  <si>
    <t>geotextilie 200g/m2 pro akumulační box</t>
  </si>
  <si>
    <t>-1099139448</t>
  </si>
  <si>
    <t>https://podminky.urs.cz/item/CS_URS_2021_02/69311100</t>
  </si>
  <si>
    <t>((15,6*1,8)+(15,6*0,84)+(1,8*0,84))*2*1,3+(15,6*1,8)*1,3</t>
  </si>
  <si>
    <t>44</t>
  </si>
  <si>
    <t>28322014</t>
  </si>
  <si>
    <t>fólie hydroizolační střešní mPVC mechanicky kotvená tl 1,2mm šedá</t>
  </si>
  <si>
    <t>-1917005976</t>
  </si>
  <si>
    <t>https://podminky.urs.cz/item/CS_URS_2021_02/28322014</t>
  </si>
  <si>
    <t>(15,6*1,8)*1,5</t>
  </si>
  <si>
    <t>45</t>
  </si>
  <si>
    <t>452321141</t>
  </si>
  <si>
    <t>Podkladní a zajišťovací konstrukce z betonu železového v otevřeném výkopu desky pod potrubí, stoky a drobné objekty z betonu tř. C 16/20</t>
  </si>
  <si>
    <t>1768800748</t>
  </si>
  <si>
    <t>https://podminky.urs.cz/item/CS_URS_2021_02/452321141</t>
  </si>
  <si>
    <t>46</t>
  </si>
  <si>
    <t>28611293</t>
  </si>
  <si>
    <t>trubka drenážní flexibilní neperforovaná PVC-U SN 4 DN 100 pro meliorace, dočasné nebo odlehčovací drenáže</t>
  </si>
  <si>
    <t>-1845945831</t>
  </si>
  <si>
    <t>https://podminky.urs.cz/item/CS_URS_2021_02/28611293</t>
  </si>
  <si>
    <t>258,37+46,29</t>
  </si>
  <si>
    <t>47</t>
  </si>
  <si>
    <t>359901111-R12</t>
  </si>
  <si>
    <t>propojení a vyčištění a vytrasování gajgrů a stávající kanalizace- hala MVTV</t>
  </si>
  <si>
    <t>kpl</t>
  </si>
  <si>
    <t>-1283065638</t>
  </si>
  <si>
    <t>48</t>
  </si>
  <si>
    <t>359901111-R11</t>
  </si>
  <si>
    <t>Vyčištění stávající kanalizace za bezpečnostním přepadem. Oprava betonových dílců a rekultivovace okolního prostoru.</t>
  </si>
  <si>
    <t>-55023947</t>
  </si>
  <si>
    <t>Komunikace pozemní</t>
  </si>
  <si>
    <t>49</t>
  </si>
  <si>
    <t>564231111</t>
  </si>
  <si>
    <t>Podklad nebo podsyp ze štěrkopísku ŠP s rozprostřením, vlhčením a zhutněním, po zhutnění tl. 100 mm</t>
  </si>
  <si>
    <t>1373787722</t>
  </si>
  <si>
    <t>https://podminky.urs.cz/item/CS_URS_2021_02/564231111</t>
  </si>
  <si>
    <t>Parkoviště</t>
  </si>
  <si>
    <t>11*6,25</t>
  </si>
  <si>
    <t>Vyspádování pro DR3</t>
  </si>
  <si>
    <t>20,63*(2,7-0,7)</t>
  </si>
  <si>
    <t>50</t>
  </si>
  <si>
    <t>564730011</t>
  </si>
  <si>
    <t>Podklad nebo kryt z kameniva hrubého drceného vel. 8-16 mm s rozprostřením a zhutněním, po zhutnění tl. 100 mm</t>
  </si>
  <si>
    <t>428395585</t>
  </si>
  <si>
    <t>https://podminky.urs.cz/item/CS_URS_2021_02/564730011</t>
  </si>
  <si>
    <t>Chodník</t>
  </si>
  <si>
    <t>11*1,8</t>
  </si>
  <si>
    <t>51</t>
  </si>
  <si>
    <t>564760111</t>
  </si>
  <si>
    <t>Podklad nebo kryt z kameniva hrubého drceného vel. 16-32 mm s rozprostřením a zhutněním, po zhutnění tl. 200 mm</t>
  </si>
  <si>
    <t>998219788</t>
  </si>
  <si>
    <t>https://podminky.urs.cz/item/CS_URS_2021_02/564760111</t>
  </si>
  <si>
    <t>52</t>
  </si>
  <si>
    <t>564851111</t>
  </si>
  <si>
    <t>Podklad ze štěrkodrti ŠD s rozprostřením a zhutněním, po zhutnění tl. 150 mm</t>
  </si>
  <si>
    <t>-1751812895</t>
  </si>
  <si>
    <t>https://podminky.urs.cz/item/CS_URS_2021_02/564851111</t>
  </si>
  <si>
    <t>Podkladní vrstvy pro opravy asfaltových komunikací</t>
  </si>
  <si>
    <t>57*1,1</t>
  </si>
  <si>
    <t>oprava stávající komunikace</t>
  </si>
  <si>
    <t>53</t>
  </si>
  <si>
    <t>564861111</t>
  </si>
  <si>
    <t>Podklad ze štěrkodrti ŠD s rozprostřením a zhutněním, po zhutnění tl. 200 mm</t>
  </si>
  <si>
    <t>636937868</t>
  </si>
  <si>
    <t>https://podminky.urs.cz/item/CS_URS_2021_02/564861111</t>
  </si>
  <si>
    <t>54</t>
  </si>
  <si>
    <t>573211107</t>
  </si>
  <si>
    <t>Postřik spojovací PS bez posypu kamenivem z asfaltu silničního, v množství 0,30 kg/m2</t>
  </si>
  <si>
    <t>-1475939913</t>
  </si>
  <si>
    <t>https://podminky.urs.cz/item/CS_URS_2021_02/573211107</t>
  </si>
  <si>
    <t>kanalizace</t>
  </si>
  <si>
    <t>57*1,2</t>
  </si>
  <si>
    <t>oprava stávající kanalizace</t>
  </si>
  <si>
    <t>55</t>
  </si>
  <si>
    <t>577143111</t>
  </si>
  <si>
    <t>Asfaltový beton vrstva obrusná ACO 8 (ABJ) s rozprostřením a se zhutněním z nemodifikovaného asfaltu v pruhu šířky do 3 m, po zhutnění tl. 50 mm</t>
  </si>
  <si>
    <t>1306605183</t>
  </si>
  <si>
    <t>https://podminky.urs.cz/item/CS_URS_2021_02/577143111</t>
  </si>
  <si>
    <t>57*1,3</t>
  </si>
  <si>
    <t>56</t>
  </si>
  <si>
    <t>577145032</t>
  </si>
  <si>
    <t>Asfaltový beton vrstva ložní ACL 16 (ABH) s rozprostřením a zhutněním z modifikovaného asfaltu v pruhu šířky do 1,5 m, po zhutnění tl. 50 mm</t>
  </si>
  <si>
    <t>-918274150</t>
  </si>
  <si>
    <t>https://podminky.urs.cz/item/CS_URS_2021_02/577145032</t>
  </si>
  <si>
    <t>57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</si>
  <si>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</si>
  <si>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</si>
  <si>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491591972</t>
  </si>
  <si>
    <t>https://podminky.urs.cz/item/CS_URS_2021_02/596211110</t>
  </si>
  <si>
    <t>58</t>
  </si>
  <si>
    <t>59245015</t>
  </si>
  <si>
    <t>dlažba zámková tvaru I 200x165x60mm přírodní</t>
  </si>
  <si>
    <t>-314983469</t>
  </si>
  <si>
    <t>https://podminky.urs.cz/item/CS_URS_2021_02/59245015</t>
  </si>
  <si>
    <t>59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</si>
  <si>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</si>
  <si>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</si>
  <si>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206194255</t>
  </si>
  <si>
    <t>https://podminky.urs.cz/item/CS_URS_2021_02/596212212</t>
  </si>
  <si>
    <t>60</t>
  </si>
  <si>
    <t>59245013</t>
  </si>
  <si>
    <t>dlažba zámková tvaru I 200x165x80mm přírodní</t>
  </si>
  <si>
    <t>-739992123</t>
  </si>
  <si>
    <t>https://podminky.urs.cz/item/CS_URS_2021_02/59245013</t>
  </si>
  <si>
    <t>Trubní vedení</t>
  </si>
  <si>
    <t>61</t>
  </si>
  <si>
    <t>871315241</t>
  </si>
  <si>
    <t>Kanalizační potrubí z tvrdého PVC v otevřeném výkopu ve sklonu do 20 %, hladkého plnostěnného vícevrstvého, tuhost třídy SN 12 DN 150</t>
  </si>
  <si>
    <t>99110522</t>
  </si>
  <si>
    <t>https://podminky.urs.cz/item/CS_URS_2021_02/871315241</t>
  </si>
  <si>
    <t>Dešťová kanalizace stoka "DS1"</t>
  </si>
  <si>
    <t>10,68</t>
  </si>
  <si>
    <t>Dešťová kanalizace stoka "DS4"</t>
  </si>
  <si>
    <t>23,10</t>
  </si>
  <si>
    <t>Svody</t>
  </si>
  <si>
    <t>2,7+2,9+3,2+6,5+1,2+1,85</t>
  </si>
  <si>
    <t>62</t>
  </si>
  <si>
    <t>871315251</t>
  </si>
  <si>
    <t>Kanalizační potrubí z tvrdého PVC v otevřeném výkopu ve sklonu do 20 %, hladkého plnostěnného vícevrstvého, tuhost třídy SN 16 DN 150</t>
  </si>
  <si>
    <t>1906803944</t>
  </si>
  <si>
    <t>https://podminky.urs.cz/item/CS_URS_2021_02/871315251</t>
  </si>
  <si>
    <t>Dešťová kanalizace stoka "DS2"</t>
  </si>
  <si>
    <t>23,5</t>
  </si>
  <si>
    <t>žlaby</t>
  </si>
  <si>
    <t>5,7+0,9+1,2</t>
  </si>
  <si>
    <t>Splašková stoka „KS2“</t>
  </si>
  <si>
    <t>30,54+5,85</t>
  </si>
  <si>
    <t>63</t>
  </si>
  <si>
    <t>871355251</t>
  </si>
  <si>
    <t>Kanalizační potrubí z tvrdého PVC v otevřeném výkopu ve sklonu do 20 %, hladkého plnostěnného vícevrstvého, tuhost třídy SN 16 DN 200</t>
  </si>
  <si>
    <t>-1330967301</t>
  </si>
  <si>
    <t>https://podminky.urs.cz/item/CS_URS_2021_02/871355251</t>
  </si>
  <si>
    <t>31,62</t>
  </si>
  <si>
    <t>Dešťová kanalizace stoka "DS3"</t>
  </si>
  <si>
    <t>20,63</t>
  </si>
  <si>
    <t>Odvzdušnění vsaku</t>
  </si>
  <si>
    <t>4,8</t>
  </si>
  <si>
    <t>Splašková stoka „KS1“</t>
  </si>
  <si>
    <t>9,90</t>
  </si>
  <si>
    <t>64</t>
  </si>
  <si>
    <t>871365241</t>
  </si>
  <si>
    <t>Kanalizační potrubí z tvrdého PVC v otevřeném výkopu ve sklonu do 20 %, hladkého plnostěnného vícevrstvého, tuhost třídy SN 12 DN 250</t>
  </si>
  <si>
    <t>1782294503</t>
  </si>
  <si>
    <t>https://podminky.urs.cz/item/CS_URS_2021_02/871365241</t>
  </si>
  <si>
    <t>14,90</t>
  </si>
  <si>
    <t>65</t>
  </si>
  <si>
    <t>871365251</t>
  </si>
  <si>
    <t>Kanalizační potrubí z tvrdého PVC v otevřeném výkopu ve sklonu do 20 %, hladkého plnostěnného vícevrstvého, tuhost třídy SN 16 DN 250</t>
  </si>
  <si>
    <t>2024082596</t>
  </si>
  <si>
    <t>https://podminky.urs.cz/item/CS_URS_2021_02/871365251</t>
  </si>
  <si>
    <t>Bezpečnostní přepad</t>
  </si>
  <si>
    <t>13,0</t>
  </si>
  <si>
    <t>66</t>
  </si>
  <si>
    <t>871375241</t>
  </si>
  <si>
    <t>Kanalizační potrubí z tvrdého PVC v otevřeném výkopu ve sklonu do 20 %, hladkého plnostěnného vícevrstvého, tuhost třídy SN 12 DN 300</t>
  </si>
  <si>
    <t>64559012</t>
  </si>
  <si>
    <t>https://podminky.urs.cz/item/CS_URS_2021_02/871375241</t>
  </si>
  <si>
    <t>43,75</t>
  </si>
  <si>
    <t>67</t>
  </si>
  <si>
    <t>871375251</t>
  </si>
  <si>
    <t>Kanalizační potrubí z tvrdého PVC v otevřeném výkopu ve sklonu do 20 %, hladkého plnostěnného vícevrstvého, tuhost třídy SN 16 DN 300</t>
  </si>
  <si>
    <t>531438036</t>
  </si>
  <si>
    <t>https://podminky.urs.cz/item/CS_URS_2021_02/871375251</t>
  </si>
  <si>
    <t>46,24</t>
  </si>
  <si>
    <t>68</t>
  </si>
  <si>
    <t>890351851</t>
  </si>
  <si>
    <t>Bourání šachet a jímek strojně velikosti obestavěného prostoru přes 3 do 5 m3 ze železobetonu</t>
  </si>
  <si>
    <t>-363176187</t>
  </si>
  <si>
    <t>https://podminky.urs.cz/item/CS_URS_2021_02/890351851</t>
  </si>
  <si>
    <t>Jímky</t>
  </si>
  <si>
    <t>((4,5*4*0,2*2+2*(4,5+4)*0,2)+(3,6*2*0,2*2+2*(3,6*2)*0,2)+(2,5*1*0,2*2+2*(2,5*1)*0,2))</t>
  </si>
  <si>
    <t>Betonové trouby</t>
  </si>
  <si>
    <t>70/2,5*0,47</t>
  </si>
  <si>
    <t>Šachty</t>
  </si>
  <si>
    <t>69</t>
  </si>
  <si>
    <t>894411311</t>
  </si>
  <si>
    <t>Osazení betonových nebo železobetonových dílců pro šachty skruží rovných</t>
  </si>
  <si>
    <t>1119222074</t>
  </si>
  <si>
    <t>https://podminky.urs.cz/item/CS_URS_2021_02/894411311</t>
  </si>
  <si>
    <t>70</t>
  </si>
  <si>
    <t>894412411</t>
  </si>
  <si>
    <t>Osazení betonových nebo železobetonových dílců pro šachty skruží přechodových</t>
  </si>
  <si>
    <t>-317367800</t>
  </si>
  <si>
    <t>https://podminky.urs.cz/item/CS_URS_2021_02/894412411</t>
  </si>
  <si>
    <t>71</t>
  </si>
  <si>
    <t>894414111</t>
  </si>
  <si>
    <t>Osazení betonových nebo železobetonových dílců pro šachty skruží základových (dno)</t>
  </si>
  <si>
    <t>1459038289</t>
  </si>
  <si>
    <t>https://podminky.urs.cz/item/CS_URS_2021_02/894414111</t>
  </si>
  <si>
    <t>72</t>
  </si>
  <si>
    <t>895971114-R7</t>
  </si>
  <si>
    <t xml:space="preserve">Zřízení vsakovacího objektu - montáž, kompletace_x000D_
cena včetně </t>
  </si>
  <si>
    <t>soubor</t>
  </si>
  <si>
    <t>175848324</t>
  </si>
  <si>
    <t>P</t>
  </si>
  <si>
    <t xml:space="preserve">Poznámka k položce:_x000D_
- pokládka, spojování_x000D_
- příprava podkladu_x000D_
- příprava vstupních a výstupních hrdel a napojení kanalizace_x000D_
- boční fixace obsypem </t>
  </si>
  <si>
    <t>73</t>
  </si>
  <si>
    <t>59224029</t>
  </si>
  <si>
    <t>dno betonové šachtové DN 300 betonový žlab i nástupnice 100x78,5x15cm</t>
  </si>
  <si>
    <t>-1411064657</t>
  </si>
  <si>
    <t>https://podminky.urs.cz/item/CS_URS_2021_02/59224029</t>
  </si>
  <si>
    <t>74</t>
  </si>
  <si>
    <t>59224029-250</t>
  </si>
  <si>
    <t>dno betonové šachtové DN 250 betonový žlab i nástupnice 100x70x15cm</t>
  </si>
  <si>
    <t>874215192</t>
  </si>
  <si>
    <t>75</t>
  </si>
  <si>
    <t>59224023</t>
  </si>
  <si>
    <t>dno betonové šachtové DN 200 betonový žlab i nástupnice 100x63,5x15cm</t>
  </si>
  <si>
    <t>-493701342</t>
  </si>
  <si>
    <t>https://podminky.urs.cz/item/CS_URS_2021_02/59224023</t>
  </si>
  <si>
    <t>76</t>
  </si>
  <si>
    <t>59224023-160</t>
  </si>
  <si>
    <t>dno betonové šachtové DN 160 betonový žlab i nástupnice 100x65x15cm</t>
  </si>
  <si>
    <t>826024915</t>
  </si>
  <si>
    <t>77</t>
  </si>
  <si>
    <t>59224348</t>
  </si>
  <si>
    <t>těsnění elastomerové pro spojení šachetních dílů DN 1000</t>
  </si>
  <si>
    <t>-277089692</t>
  </si>
  <si>
    <t>https://podminky.urs.cz/item/CS_URS_2021_02/59224348</t>
  </si>
  <si>
    <t>78</t>
  </si>
  <si>
    <t>59224160</t>
  </si>
  <si>
    <t>skruž kanalizační s ocelovými stupadly 100x25x12cm</t>
  </si>
  <si>
    <t>1175293463</t>
  </si>
  <si>
    <t>https://podminky.urs.cz/item/CS_URS_2021_02/59224160</t>
  </si>
  <si>
    <t>79</t>
  </si>
  <si>
    <t>59224161</t>
  </si>
  <si>
    <t>skruž kanalizační s ocelovými stupadly 100x50x12cm</t>
  </si>
  <si>
    <t>1241245099</t>
  </si>
  <si>
    <t>https://podminky.urs.cz/item/CS_URS_2021_02/59224161</t>
  </si>
  <si>
    <t>80</t>
  </si>
  <si>
    <t>59224160-33</t>
  </si>
  <si>
    <t>skruž kanalizační s ocelovými stupadly 100x23x12cm</t>
  </si>
  <si>
    <t>-409420929</t>
  </si>
  <si>
    <t>110</t>
  </si>
  <si>
    <t>59225545</t>
  </si>
  <si>
    <t>skruž betonová studňová kruhová 100x50x9cm</t>
  </si>
  <si>
    <t>-1950021915</t>
  </si>
  <si>
    <t>https://podminky.urs.cz/item/CS_URS_2021_02/59225545</t>
  </si>
  <si>
    <t>ochrana odvzdušňovacího komínku</t>
  </si>
  <si>
    <t>81</t>
  </si>
  <si>
    <t>BTL.0006069.URS</t>
  </si>
  <si>
    <t>deska betonová přechodová TZK-Q 625/200/90 T 62,5x20x9cm</t>
  </si>
  <si>
    <t>626299265</t>
  </si>
  <si>
    <t>82</t>
  </si>
  <si>
    <t>452112111</t>
  </si>
  <si>
    <t>Osazení betonových dílců prstenců nebo rámů pod poklopy a mříže, výšky do 100 mm</t>
  </si>
  <si>
    <t>154650491</t>
  </si>
  <si>
    <t>https://podminky.urs.cz/item/CS_URS_2021_02/452112111</t>
  </si>
  <si>
    <t>83</t>
  </si>
  <si>
    <t>452112121</t>
  </si>
  <si>
    <t>Osazení betonových dílců prstenců nebo rámů pod poklopy a mříže, výšky přes 100 do 200 mm</t>
  </si>
  <si>
    <t>1299849396</t>
  </si>
  <si>
    <t>https://podminky.urs.cz/item/CS_URS_2021_02/452112121</t>
  </si>
  <si>
    <t>84</t>
  </si>
  <si>
    <t>PFB.1120104OZ</t>
  </si>
  <si>
    <t>Prstenec šachtový vyrovnávací (OZ) TBW-Q.1 63/12</t>
  </si>
  <si>
    <t>1405567617</t>
  </si>
  <si>
    <t>85</t>
  </si>
  <si>
    <t>PFB.1120103OZ</t>
  </si>
  <si>
    <t>Prstenec šachtový vyrovnávací (OZ) TBW-Q.1 63/10</t>
  </si>
  <si>
    <t>1880312750</t>
  </si>
  <si>
    <t>86</t>
  </si>
  <si>
    <t>PFB.1120102OZ</t>
  </si>
  <si>
    <t>Prstenec šachtový vyrovnávací (OZ) TBW-Q.1 63/8</t>
  </si>
  <si>
    <t>-1575172490</t>
  </si>
  <si>
    <t>87</t>
  </si>
  <si>
    <t>PFB.1120100OZ</t>
  </si>
  <si>
    <t>Prstenec šachtový vyrovnávací (OZ) TBW-Q.1 63/4</t>
  </si>
  <si>
    <t>-1695006658</t>
  </si>
  <si>
    <t>88</t>
  </si>
  <si>
    <t>899104112</t>
  </si>
  <si>
    <t>Osazení poklopů litinových a ocelových včetně rámů pro třídu zatížení D400, E600</t>
  </si>
  <si>
    <t>203175830</t>
  </si>
  <si>
    <t>https://podminky.urs.cz/item/CS_URS_2021_02/899104112</t>
  </si>
  <si>
    <t>89</t>
  </si>
  <si>
    <t>899102112</t>
  </si>
  <si>
    <t>Osazení poklopů litinových a ocelových včetně rámů pro třídu zatížení A15, A50</t>
  </si>
  <si>
    <t>145492777</t>
  </si>
  <si>
    <t>https://podminky.urs.cz/item/CS_URS_2021_02/899102112</t>
  </si>
  <si>
    <t>90</t>
  </si>
  <si>
    <t>55241030</t>
  </si>
  <si>
    <t>poklop šachtový litinový kruhový DN 600 bez ventilace tř D400 pro intenzivní provoz</t>
  </si>
  <si>
    <t>1311961437</t>
  </si>
  <si>
    <t>https://podminky.urs.cz/item/CS_URS_2021_02/55241030</t>
  </si>
  <si>
    <t>91</t>
  </si>
  <si>
    <t>55241030-01</t>
  </si>
  <si>
    <t>poklop šachtový litinový kruhový DN 600 s odvětráním tř E600 pro intenzivní provoz</t>
  </si>
  <si>
    <t>2099155077</t>
  </si>
  <si>
    <t>92</t>
  </si>
  <si>
    <t>28661700</t>
  </si>
  <si>
    <t>poklop šachtový litinový, třída A15, bez odvětrání d 430 mm</t>
  </si>
  <si>
    <t>-1767905102</t>
  </si>
  <si>
    <t>https://podminky.urs.cz/item/CS_URS_2021_02/28661700</t>
  </si>
  <si>
    <t>93</t>
  </si>
  <si>
    <t>721171918</t>
  </si>
  <si>
    <t>Opravy odpadního potrubí plastového propojení dosavadního potrubí DN 200</t>
  </si>
  <si>
    <t>34135183</t>
  </si>
  <si>
    <t>https://podminky.urs.cz/item/CS_URS_2021_02/721171918</t>
  </si>
  <si>
    <t>94</t>
  </si>
  <si>
    <t>59712516-R8</t>
  </si>
  <si>
    <t>spojka DN 200 nebo 150  těsnění (spojovací systém pružný)_x000D_
_x000D_
přechodka pro potrubí (materiál neznámý) z vnitřní kanalizace na venkovní - 2 x velín, 1 x OTV, 1 x šachta ŠD8</t>
  </si>
  <si>
    <t>-1111436902</t>
  </si>
  <si>
    <t>95</t>
  </si>
  <si>
    <t>59711854-R9</t>
  </si>
  <si>
    <t>D + M ucpávky šachty ŠD6 - napojení na halu MVTV</t>
  </si>
  <si>
    <t>1097019272</t>
  </si>
  <si>
    <t>Ostatní konstrukce a práce, bourání</t>
  </si>
  <si>
    <t>96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</si>
  <si>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</si>
  <si>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</si>
  <si>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-1382645144</t>
  </si>
  <si>
    <t>https://podminky.urs.cz/item/CS_URS_2021_02/916231213</t>
  </si>
  <si>
    <t>parkoviště</t>
  </si>
  <si>
    <t>11+2*6,25</t>
  </si>
  <si>
    <t>97</t>
  </si>
  <si>
    <t>59217017</t>
  </si>
  <si>
    <t>obrubník betonový chodníkový 1000x100x250mm</t>
  </si>
  <si>
    <t>1885708369</t>
  </si>
  <si>
    <t>https://podminky.urs.cz/item/CS_URS_2021_02/59217017</t>
  </si>
  <si>
    <t>98</t>
  </si>
  <si>
    <t>919735113</t>
  </si>
  <si>
    <t>Řezání stávajícího živičného krytu nebo podkladu hloubky přes 100 do 150 mm</t>
  </si>
  <si>
    <t>1712447266</t>
  </si>
  <si>
    <t>https://podminky.urs.cz/item/CS_URS_2021_02/919735113</t>
  </si>
  <si>
    <t>57*2</t>
  </si>
  <si>
    <t>99</t>
  </si>
  <si>
    <t>919735124</t>
  </si>
  <si>
    <t>Řezání stávajícího betonového krytu nebo podkladu hloubky přes 150 do 200 mm</t>
  </si>
  <si>
    <t>-1651069803</t>
  </si>
  <si>
    <t>https://podminky.urs.cz/item/CS_URS_2021_02/919735124</t>
  </si>
  <si>
    <t>28*2</t>
  </si>
  <si>
    <t>100</t>
  </si>
  <si>
    <t>935113111</t>
  </si>
  <si>
    <t>Osazení odvodňovacího žlabu s krycím roštem polymerbetonového šířky do 200 mm</t>
  </si>
  <si>
    <t>300671284</t>
  </si>
  <si>
    <t>https://podminky.urs.cz/item/CS_URS_2021_02/935113111</t>
  </si>
  <si>
    <t>10,5+10,5+20,5</t>
  </si>
  <si>
    <t>101</t>
  </si>
  <si>
    <t>936561111</t>
  </si>
  <si>
    <t>Podkladní a krycí vrstvy trubních propustků nebo překopů cest z kameniva drceného</t>
  </si>
  <si>
    <t>1006776058</t>
  </si>
  <si>
    <t>https://podminky.urs.cz/item/CS_URS_2021_02/936561111</t>
  </si>
  <si>
    <t>Obsyp vsakovacího objektu</t>
  </si>
  <si>
    <t>(2,1+1,04)*(15,865+1,04)*1,04-(15,6*1,8*0,84)</t>
  </si>
  <si>
    <t>102</t>
  </si>
  <si>
    <t>981011412-R</t>
  </si>
  <si>
    <t>vyvezení fekálií z žumpy, včetně její likvidace a zasypání</t>
  </si>
  <si>
    <t>ks</t>
  </si>
  <si>
    <t>-1353764410</t>
  </si>
  <si>
    <t>vývoz, likvidace fekálií, navrtání dna</t>
  </si>
  <si>
    <t>997</t>
  </si>
  <si>
    <t>Přesun sutě</t>
  </si>
  <si>
    <t>103</t>
  </si>
  <si>
    <t>997002511</t>
  </si>
  <si>
    <t>Vodorovné přemístění suti a vybouraných hmot bez naložení, se složením a hrubým urovnáním na vzdálenost do 1 km</t>
  </si>
  <si>
    <t>-369795578</t>
  </si>
  <si>
    <t>https://podminky.urs.cz/item/CS_URS_2021_02/997002511</t>
  </si>
  <si>
    <t>betonové porchy, trasa jímky, + drenáží</t>
  </si>
  <si>
    <t>(28,2+2,5+26,2)*1,1*0,2*2,1+20,63*2,7*0,2*2,1</t>
  </si>
  <si>
    <t>(25,3+6,12+11,2+14,35)*1,2*0,05*2,7</t>
  </si>
  <si>
    <t>(25,3+6,12+11,2+14,35)*1,2*0,15*2,7</t>
  </si>
  <si>
    <t>recyklát - SD1 SD4 SV8</t>
  </si>
  <si>
    <t>(17,05+23,1+1,85)*0,2*2,5</t>
  </si>
  <si>
    <t>Betonové jímky</t>
  </si>
  <si>
    <t>((4,5*4*0,2*2+2*(4,5+4)*0,2)+(3,6*2*0,2*2+2*(3,6*2)*0,2)+(2,5*1*0,2*2+2*(2,5*1)*0,2))*2,4</t>
  </si>
  <si>
    <t>104</t>
  </si>
  <si>
    <t>997002519</t>
  </si>
  <si>
    <t>Vodorovné přemístění suti a vybouraných hmot bez naložení, se složením a hrubým urovnáním Příplatek k ceně za každý další i započatý 1 km přes 1 km</t>
  </si>
  <si>
    <t>1098426930</t>
  </si>
  <si>
    <t>https://podminky.urs.cz/item/CS_URS_2021_02/997002519</t>
  </si>
  <si>
    <t xml:space="preserve">164,822*40 "přepočet koeficientem </t>
  </si>
  <si>
    <t>105</t>
  </si>
  <si>
    <t>997013601</t>
  </si>
  <si>
    <t>Poplatek za uložení stavebního odpadu na skládce (skládkovné) z prostého betonu zatříděného do Katalogu odpadů pod kódem 17 01 01</t>
  </si>
  <si>
    <t>-1234784138</t>
  </si>
  <si>
    <t>https://podminky.urs.cz/item/CS_URS_2021_02/997013601</t>
  </si>
  <si>
    <t>106</t>
  </si>
  <si>
    <t>997013602</t>
  </si>
  <si>
    <t>Poplatek za uložení stavebního odpadu na skládce (skládkovné) z armovaného betonu zatříděného do Katalogu odpadů pod kódem 17 01 01</t>
  </si>
  <si>
    <t>-1249779313</t>
  </si>
  <si>
    <t>https://podminky.urs.cz/item/CS_URS_2021_02/997013602</t>
  </si>
  <si>
    <t>107</t>
  </si>
  <si>
    <t>997013875</t>
  </si>
  <si>
    <t>Poplatek za uložení stavebního odpadu na recyklační skládce (skládkovné) asfaltového bez obsahu dehtu zatříděného do Katalogu odpadů pod kódem 17 03 02</t>
  </si>
  <si>
    <t>2070394192</t>
  </si>
  <si>
    <t>https://podminky.urs.cz/item/CS_URS_2021_02/997013875</t>
  </si>
  <si>
    <t>998</t>
  </si>
  <si>
    <t>Přesun hmot</t>
  </si>
  <si>
    <t>108</t>
  </si>
  <si>
    <t>998225111</t>
  </si>
  <si>
    <t>Přesun hmot pro komunikace s krytem z kameniva, monolitickým betonovým nebo živičným dopravní vzdálenost do 200 m jakékoliv délky objektu</t>
  </si>
  <si>
    <t>1630720486</t>
  </si>
  <si>
    <t>https://podminky.urs.cz/item/CS_URS_2021_02/998225111</t>
  </si>
  <si>
    <t>109</t>
  </si>
  <si>
    <t>58937910-R10</t>
  </si>
  <si>
    <t>Zafoukání rušené kanalizace cementopopílkovou suspenzí - cena vč. dopravy a provedení (M+D)</t>
  </si>
  <si>
    <t>648145111</t>
  </si>
  <si>
    <t>Nebourané potrubí</t>
  </si>
  <si>
    <t>87*3,14*0,25*0,25/4</t>
  </si>
  <si>
    <t>1,0</t>
  </si>
  <si>
    <t>02 -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</si>
  <si>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</si>
  <si>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</si>
  <si>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</si>
  <si>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</si>
  <si>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</si>
  <si>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</si>
  <si>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</si>
  <si>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</si>
  <si>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</si>
  <si>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</si>
  <si>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</si>
  <si>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</si>
  <si>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</si>
  <si>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760118560</t>
  </si>
  <si>
    <t>https://podminky.urs.cz/item/CS_URS_2021_02/012103000</t>
  </si>
  <si>
    <t>012303000</t>
  </si>
  <si>
    <t>Geodetické práce po výstavbě</t>
  </si>
  <si>
    <t>1569864282</t>
  </si>
  <si>
    <t>https://podminky.urs.cz/item/CS_URS_2021_02/012303000</t>
  </si>
  <si>
    <t>013254000</t>
  </si>
  <si>
    <t>Dokumentace skutečného provedení stavby</t>
  </si>
  <si>
    <t>-526028336</t>
  </si>
  <si>
    <t>https://podminky.urs.cz/item/CS_URS_2021_02/013254000</t>
  </si>
  <si>
    <t>VRN3</t>
  </si>
  <si>
    <t>Zařízení staveniště</t>
  </si>
  <si>
    <t>030001000</t>
  </si>
  <si>
    <t>1784602141</t>
  </si>
  <si>
    <t>https://podminky.urs.cz/item/CS_URS_2021_02/030001000</t>
  </si>
  <si>
    <t>VRN4</t>
  </si>
  <si>
    <t>Inženýrská činnost</t>
  </si>
  <si>
    <t>041103000</t>
  </si>
  <si>
    <t>Autorský dozor projektanta</t>
  </si>
  <si>
    <t>685166626</t>
  </si>
  <si>
    <t>https://podminky.urs.cz/item/CS_URS_2021_02/041103000</t>
  </si>
  <si>
    <t>045002000</t>
  </si>
  <si>
    <t>Kompletační a koordinační činnost</t>
  </si>
  <si>
    <t>87206669</t>
  </si>
  <si>
    <t>https://podminky.urs.cz/item/CS_URS_2021_02/045002000</t>
  </si>
  <si>
    <t>VRN7</t>
  </si>
  <si>
    <t>Provozní vlivy</t>
  </si>
  <si>
    <t>070001000</t>
  </si>
  <si>
    <t>-1222687821</t>
  </si>
  <si>
    <t>https://podminky.urs.cz/item/CS_URS_2021_02/070001000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</si>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</sst>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51201111" TargetMode="External"/><Relationship Id="rId18" Type="http://schemas.openxmlformats.org/officeDocument/2006/relationships/hyperlink" Target="https://podminky.urs.cz/item/CS_URS_2021_02/171251201" TargetMode="External"/><Relationship Id="rId26" Type="http://schemas.openxmlformats.org/officeDocument/2006/relationships/hyperlink" Target="https://podminky.urs.cz/item/CS_URS_2021_02/271532213" TargetMode="External"/><Relationship Id="rId39" Type="http://schemas.openxmlformats.org/officeDocument/2006/relationships/hyperlink" Target="https://podminky.urs.cz/item/CS_URS_2021_02/28611293" TargetMode="External"/><Relationship Id="rId21" Type="http://schemas.openxmlformats.org/officeDocument/2006/relationships/hyperlink" Target="https://podminky.urs.cz/item/CS_URS_2021_02/58331200" TargetMode="External"/><Relationship Id="rId34" Type="http://schemas.openxmlformats.org/officeDocument/2006/relationships/hyperlink" Target="https://podminky.urs.cz/item/CS_URS_2021_02/28612206" TargetMode="External"/><Relationship Id="rId42" Type="http://schemas.openxmlformats.org/officeDocument/2006/relationships/hyperlink" Target="https://podminky.urs.cz/item/CS_URS_2021_02/564760111" TargetMode="External"/><Relationship Id="rId47" Type="http://schemas.openxmlformats.org/officeDocument/2006/relationships/hyperlink" Target="https://podminky.urs.cz/item/CS_URS_2021_02/577145032" TargetMode="External"/><Relationship Id="rId50" Type="http://schemas.openxmlformats.org/officeDocument/2006/relationships/hyperlink" Target="https://podminky.urs.cz/item/CS_URS_2021_02/596212212" TargetMode="External"/><Relationship Id="rId55" Type="http://schemas.openxmlformats.org/officeDocument/2006/relationships/hyperlink" Target="https://podminky.urs.cz/item/CS_URS_2021_02/871365241" TargetMode="External"/><Relationship Id="rId63" Type="http://schemas.openxmlformats.org/officeDocument/2006/relationships/hyperlink" Target="https://podminky.urs.cz/item/CS_URS_2021_02/59224029" TargetMode="External"/><Relationship Id="rId68" Type="http://schemas.openxmlformats.org/officeDocument/2006/relationships/hyperlink" Target="https://podminky.urs.cz/item/CS_URS_2021_02/59225545" TargetMode="External"/><Relationship Id="rId76" Type="http://schemas.openxmlformats.org/officeDocument/2006/relationships/hyperlink" Target="https://podminky.urs.cz/item/CS_URS_2021_02/916231213" TargetMode="External"/><Relationship Id="rId84" Type="http://schemas.openxmlformats.org/officeDocument/2006/relationships/hyperlink" Target="https://podminky.urs.cz/item/CS_URS_2021_02/997013601" TargetMode="External"/><Relationship Id="rId7" Type="http://schemas.openxmlformats.org/officeDocument/2006/relationships/hyperlink" Target="https://podminky.urs.cz/item/CS_URS_2021_02/121151113" TargetMode="External"/><Relationship Id="rId71" Type="http://schemas.openxmlformats.org/officeDocument/2006/relationships/hyperlink" Target="https://podminky.urs.cz/item/CS_URS_2021_02/899104112" TargetMode="External"/><Relationship Id="rId2" Type="http://schemas.openxmlformats.org/officeDocument/2006/relationships/hyperlink" Target="https://podminky.urs.cz/item/CS_URS_2021_02/113106121" TargetMode="External"/><Relationship Id="rId16" Type="http://schemas.openxmlformats.org/officeDocument/2006/relationships/hyperlink" Target="https://podminky.urs.cz/item/CS_URS_2021_02/167151111" TargetMode="External"/><Relationship Id="rId29" Type="http://schemas.openxmlformats.org/officeDocument/2006/relationships/hyperlink" Target="https://podminky.urs.cz/item/CS_URS_2021_02/28612224" TargetMode="External"/><Relationship Id="rId11" Type="http://schemas.openxmlformats.org/officeDocument/2006/relationships/hyperlink" Target="https://podminky.urs.cz/item/CS_URS_2021_02/139001101" TargetMode="External"/><Relationship Id="rId24" Type="http://schemas.openxmlformats.org/officeDocument/2006/relationships/hyperlink" Target="https://podminky.urs.cz/item/CS_URS_2021_02/181411121" TargetMode="External"/><Relationship Id="rId32" Type="http://schemas.openxmlformats.org/officeDocument/2006/relationships/hyperlink" Target="https://podminky.urs.cz/item/CS_URS_2021_02/28612210" TargetMode="External"/><Relationship Id="rId37" Type="http://schemas.openxmlformats.org/officeDocument/2006/relationships/hyperlink" Target="https://podminky.urs.cz/item/CS_URS_2021_02/28322014" TargetMode="External"/><Relationship Id="rId40" Type="http://schemas.openxmlformats.org/officeDocument/2006/relationships/hyperlink" Target="https://podminky.urs.cz/item/CS_URS_2021_02/564231111" TargetMode="External"/><Relationship Id="rId45" Type="http://schemas.openxmlformats.org/officeDocument/2006/relationships/hyperlink" Target="https://podminky.urs.cz/item/CS_URS_2021_02/573211107" TargetMode="External"/><Relationship Id="rId53" Type="http://schemas.openxmlformats.org/officeDocument/2006/relationships/hyperlink" Target="https://podminky.urs.cz/item/CS_URS_2021_02/871315251" TargetMode="External"/><Relationship Id="rId58" Type="http://schemas.openxmlformats.org/officeDocument/2006/relationships/hyperlink" Target="https://podminky.urs.cz/item/CS_URS_2021_02/871375251" TargetMode="External"/><Relationship Id="rId66" Type="http://schemas.openxmlformats.org/officeDocument/2006/relationships/hyperlink" Target="https://podminky.urs.cz/item/CS_URS_2021_02/59224160" TargetMode="External"/><Relationship Id="rId74" Type="http://schemas.openxmlformats.org/officeDocument/2006/relationships/hyperlink" Target="https://podminky.urs.cz/item/CS_URS_2021_02/28661700" TargetMode="External"/><Relationship Id="rId79" Type="http://schemas.openxmlformats.org/officeDocument/2006/relationships/hyperlink" Target="https://podminky.urs.cz/item/CS_URS_2021_02/919735124" TargetMode="External"/><Relationship Id="rId87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13107313" TargetMode="External"/><Relationship Id="rId61" Type="http://schemas.openxmlformats.org/officeDocument/2006/relationships/hyperlink" Target="https://podminky.urs.cz/item/CS_URS_2021_02/894412411" TargetMode="External"/><Relationship Id="rId82" Type="http://schemas.openxmlformats.org/officeDocument/2006/relationships/hyperlink" Target="https://podminky.urs.cz/item/CS_URS_2021_02/997002511" TargetMode="External"/><Relationship Id="rId19" Type="http://schemas.openxmlformats.org/officeDocument/2006/relationships/hyperlink" Target="https://podminky.urs.cz/item/CS_URS_2021_02/174151101" TargetMode="External"/><Relationship Id="rId4" Type="http://schemas.openxmlformats.org/officeDocument/2006/relationships/hyperlink" Target="https://podminky.urs.cz/item/CS_URS_2021_02/113107183" TargetMode="External"/><Relationship Id="rId9" Type="http://schemas.openxmlformats.org/officeDocument/2006/relationships/hyperlink" Target="https://podminky.urs.cz/item/CS_URS_2021_02/132154204" TargetMode="External"/><Relationship Id="rId14" Type="http://schemas.openxmlformats.org/officeDocument/2006/relationships/hyperlink" Target="https://podminky.urs.cz/item/CS_URS_2021_02/162351103" TargetMode="External"/><Relationship Id="rId22" Type="http://schemas.openxmlformats.org/officeDocument/2006/relationships/hyperlink" Target="https://podminky.urs.cz/item/CS_URS_2021_02/181111121" TargetMode="External"/><Relationship Id="rId27" Type="http://schemas.openxmlformats.org/officeDocument/2006/relationships/hyperlink" Target="https://podminky.urs.cz/item/CS_URS_2021_02/451573111" TargetMode="External"/><Relationship Id="rId30" Type="http://schemas.openxmlformats.org/officeDocument/2006/relationships/hyperlink" Target="https://podminky.urs.cz/item/CS_URS_2021_02/28612222" TargetMode="External"/><Relationship Id="rId35" Type="http://schemas.openxmlformats.org/officeDocument/2006/relationships/hyperlink" Target="https://podminky.urs.cz/item/CS_URS_2021_02/28611508" TargetMode="External"/><Relationship Id="rId43" Type="http://schemas.openxmlformats.org/officeDocument/2006/relationships/hyperlink" Target="https://podminky.urs.cz/item/CS_URS_2021_02/564851111" TargetMode="External"/><Relationship Id="rId48" Type="http://schemas.openxmlformats.org/officeDocument/2006/relationships/hyperlink" Target="https://podminky.urs.cz/item/CS_URS_2021_02/596211110" TargetMode="External"/><Relationship Id="rId56" Type="http://schemas.openxmlformats.org/officeDocument/2006/relationships/hyperlink" Target="https://podminky.urs.cz/item/CS_URS_2021_02/871365251" TargetMode="External"/><Relationship Id="rId64" Type="http://schemas.openxmlformats.org/officeDocument/2006/relationships/hyperlink" Target="https://podminky.urs.cz/item/CS_URS_2021_02/59224023" TargetMode="External"/><Relationship Id="rId69" Type="http://schemas.openxmlformats.org/officeDocument/2006/relationships/hyperlink" Target="https://podminky.urs.cz/item/CS_URS_2021_02/452112111" TargetMode="External"/><Relationship Id="rId77" Type="http://schemas.openxmlformats.org/officeDocument/2006/relationships/hyperlink" Target="https://podminky.urs.cz/item/CS_URS_2021_02/59217017" TargetMode="External"/><Relationship Id="rId8" Type="http://schemas.openxmlformats.org/officeDocument/2006/relationships/hyperlink" Target="https://podminky.urs.cz/item/CS_URS_2021_02/131251104" TargetMode="External"/><Relationship Id="rId51" Type="http://schemas.openxmlformats.org/officeDocument/2006/relationships/hyperlink" Target="https://podminky.urs.cz/item/CS_URS_2021_02/59245013" TargetMode="External"/><Relationship Id="rId72" Type="http://schemas.openxmlformats.org/officeDocument/2006/relationships/hyperlink" Target="https://podminky.urs.cz/item/CS_URS_2021_02/899102112" TargetMode="External"/><Relationship Id="rId80" Type="http://schemas.openxmlformats.org/officeDocument/2006/relationships/hyperlink" Target="https://podminky.urs.cz/item/CS_URS_2021_02/935113111" TargetMode="External"/><Relationship Id="rId85" Type="http://schemas.openxmlformats.org/officeDocument/2006/relationships/hyperlink" Target="https://podminky.urs.cz/item/CS_URS_2021_02/997013602" TargetMode="External"/><Relationship Id="rId3" Type="http://schemas.openxmlformats.org/officeDocument/2006/relationships/hyperlink" Target="https://podminky.urs.cz/item/CS_URS_2021_02/113107177" TargetMode="External"/><Relationship Id="rId12" Type="http://schemas.openxmlformats.org/officeDocument/2006/relationships/hyperlink" Target="https://podminky.urs.cz/item/CS_URS_2021_02/151201101" TargetMode="External"/><Relationship Id="rId17" Type="http://schemas.openxmlformats.org/officeDocument/2006/relationships/hyperlink" Target="https://podminky.urs.cz/item/CS_URS_2021_02/171201231" TargetMode="External"/><Relationship Id="rId25" Type="http://schemas.openxmlformats.org/officeDocument/2006/relationships/hyperlink" Target="https://podminky.urs.cz/item/CS_URS_2021_02/211571102" TargetMode="External"/><Relationship Id="rId33" Type="http://schemas.openxmlformats.org/officeDocument/2006/relationships/hyperlink" Target="https://podminky.urs.cz/item/CS_URS_2021_02/28612202" TargetMode="External"/><Relationship Id="rId38" Type="http://schemas.openxmlformats.org/officeDocument/2006/relationships/hyperlink" Target="https://podminky.urs.cz/item/CS_URS_2021_02/452321141" TargetMode="External"/><Relationship Id="rId46" Type="http://schemas.openxmlformats.org/officeDocument/2006/relationships/hyperlink" Target="https://podminky.urs.cz/item/CS_URS_2021_02/577143111" TargetMode="External"/><Relationship Id="rId59" Type="http://schemas.openxmlformats.org/officeDocument/2006/relationships/hyperlink" Target="https://podminky.urs.cz/item/CS_URS_2021_02/890351851" TargetMode="External"/><Relationship Id="rId67" Type="http://schemas.openxmlformats.org/officeDocument/2006/relationships/hyperlink" Target="https://podminky.urs.cz/item/CS_URS_2021_02/59224161" TargetMode="External"/><Relationship Id="rId20" Type="http://schemas.openxmlformats.org/officeDocument/2006/relationships/hyperlink" Target="https://podminky.urs.cz/item/CS_URS_2021_02/175151101" TargetMode="External"/><Relationship Id="rId41" Type="http://schemas.openxmlformats.org/officeDocument/2006/relationships/hyperlink" Target="https://podminky.urs.cz/item/CS_URS_2021_02/564730011" TargetMode="External"/><Relationship Id="rId54" Type="http://schemas.openxmlformats.org/officeDocument/2006/relationships/hyperlink" Target="https://podminky.urs.cz/item/CS_URS_2021_02/871355251" TargetMode="External"/><Relationship Id="rId62" Type="http://schemas.openxmlformats.org/officeDocument/2006/relationships/hyperlink" Target="https://podminky.urs.cz/item/CS_URS_2021_02/894414111" TargetMode="External"/><Relationship Id="rId70" Type="http://schemas.openxmlformats.org/officeDocument/2006/relationships/hyperlink" Target="https://podminky.urs.cz/item/CS_URS_2021_02/452112121" TargetMode="External"/><Relationship Id="rId75" Type="http://schemas.openxmlformats.org/officeDocument/2006/relationships/hyperlink" Target="https://podminky.urs.cz/item/CS_URS_2021_02/721171918" TargetMode="External"/><Relationship Id="rId83" Type="http://schemas.openxmlformats.org/officeDocument/2006/relationships/hyperlink" Target="https://podminky.urs.cz/item/CS_URS_2021_02/997002519" TargetMode="External"/><Relationship Id="rId88" Type="http://schemas.openxmlformats.org/officeDocument/2006/relationships/drawing" Target="../drawings/drawing2.xml"/><Relationship Id="rId1" Type="http://schemas.openxmlformats.org/officeDocument/2006/relationships/hyperlink" Target="https://podminky.urs.cz/item/CS_URS_2021_02/112251105" TargetMode="External"/><Relationship Id="rId6" Type="http://schemas.openxmlformats.org/officeDocument/2006/relationships/hyperlink" Target="https://podminky.urs.cz/item/CS_URS_2021_02/113152112" TargetMode="External"/><Relationship Id="rId15" Type="http://schemas.openxmlformats.org/officeDocument/2006/relationships/hyperlink" Target="https://podminky.urs.cz/item/CS_URS_2021_02/162751117" TargetMode="External"/><Relationship Id="rId23" Type="http://schemas.openxmlformats.org/officeDocument/2006/relationships/hyperlink" Target="https://podminky.urs.cz/item/CS_URS_2021_02/00572100" TargetMode="External"/><Relationship Id="rId28" Type="http://schemas.openxmlformats.org/officeDocument/2006/relationships/hyperlink" Target="https://podminky.urs.cz/item/CS_URS_2021_02/28612227" TargetMode="External"/><Relationship Id="rId36" Type="http://schemas.openxmlformats.org/officeDocument/2006/relationships/hyperlink" Target="https://podminky.urs.cz/item/CS_URS_2021_02/69311100" TargetMode="External"/><Relationship Id="rId49" Type="http://schemas.openxmlformats.org/officeDocument/2006/relationships/hyperlink" Target="https://podminky.urs.cz/item/CS_URS_2021_02/59245015" TargetMode="External"/><Relationship Id="rId57" Type="http://schemas.openxmlformats.org/officeDocument/2006/relationships/hyperlink" Target="https://podminky.urs.cz/item/CS_URS_2021_02/871375241" TargetMode="External"/><Relationship Id="rId10" Type="http://schemas.openxmlformats.org/officeDocument/2006/relationships/hyperlink" Target="https://podminky.urs.cz/item/CS_URS_2021_02/133211012" TargetMode="External"/><Relationship Id="rId31" Type="http://schemas.openxmlformats.org/officeDocument/2006/relationships/hyperlink" Target="https://podminky.urs.cz/item/CS_URS_2021_02/55244102" TargetMode="External"/><Relationship Id="rId44" Type="http://schemas.openxmlformats.org/officeDocument/2006/relationships/hyperlink" Target="https://podminky.urs.cz/item/CS_URS_2021_02/564861111" TargetMode="External"/><Relationship Id="rId52" Type="http://schemas.openxmlformats.org/officeDocument/2006/relationships/hyperlink" Target="https://podminky.urs.cz/item/CS_URS_2021_02/871315241" TargetMode="External"/><Relationship Id="rId60" Type="http://schemas.openxmlformats.org/officeDocument/2006/relationships/hyperlink" Target="https://podminky.urs.cz/item/CS_URS_2021_02/894411311" TargetMode="External"/><Relationship Id="rId65" Type="http://schemas.openxmlformats.org/officeDocument/2006/relationships/hyperlink" Target="https://podminky.urs.cz/item/CS_URS_2021_02/59224348" TargetMode="External"/><Relationship Id="rId73" Type="http://schemas.openxmlformats.org/officeDocument/2006/relationships/hyperlink" Target="https://podminky.urs.cz/item/CS_URS_2021_02/55241030" TargetMode="External"/><Relationship Id="rId78" Type="http://schemas.openxmlformats.org/officeDocument/2006/relationships/hyperlink" Target="https://podminky.urs.cz/item/CS_URS_2021_02/919735113" TargetMode="External"/><Relationship Id="rId81" Type="http://schemas.openxmlformats.org/officeDocument/2006/relationships/hyperlink" Target="https://podminky.urs.cz/item/CS_URS_2021_02/936561111" TargetMode="External"/><Relationship Id="rId86" Type="http://schemas.openxmlformats.org/officeDocument/2006/relationships/hyperlink" Target="https://podminky.urs.cz/item/CS_URS_2021_02/99701387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1_02/013254000" TargetMode="External"/><Relationship Id="rId7" Type="http://schemas.openxmlformats.org/officeDocument/2006/relationships/hyperlink" Target="https://podminky.urs.cz/item/CS_URS_2021_02/070001000" TargetMode="External"/><Relationship Id="rId2" Type="http://schemas.openxmlformats.org/officeDocument/2006/relationships/hyperlink" Target="https://podminky.urs.cz/item/CS_URS_2021_02/012303000" TargetMode="External"/><Relationship Id="rId1" Type="http://schemas.openxmlformats.org/officeDocument/2006/relationships/hyperlink" Target="https://podminky.urs.cz/item/CS_URS_2021_02/012103000" TargetMode="External"/><Relationship Id="rId6" Type="http://schemas.openxmlformats.org/officeDocument/2006/relationships/hyperlink" Target="https://podminky.urs.cz/item/CS_URS_2021_02/045002000" TargetMode="External"/><Relationship Id="rId5" Type="http://schemas.openxmlformats.org/officeDocument/2006/relationships/hyperlink" Target="https://podminky.urs.cz/item/CS_URS_2021_02/041103000" TargetMode="External"/><Relationship Id="rId4" Type="http://schemas.openxmlformats.org/officeDocument/2006/relationships/hyperlink" Target="https://podminky.urs.cz/item/CS_URS_2021_02/030001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3"/>
      <c r="AQ5" s="23"/>
      <c r="AR5" s="21"/>
      <c r="BE5" s="32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3"/>
      <c r="AQ6" s="23"/>
      <c r="AR6" s="21"/>
      <c r="BE6" s="32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25"/>
      <c r="BS13" s="18" t="s">
        <v>6</v>
      </c>
    </row>
    <row r="14" spans="1:74">
      <c r="B14" s="22"/>
      <c r="C14" s="23"/>
      <c r="D14" s="23"/>
      <c r="E14" s="330" t="s">
        <v>32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2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5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5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5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5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5"/>
    </row>
    <row r="23" spans="1:71" s="1" customFormat="1" ht="47.25" customHeight="1">
      <c r="B23" s="22"/>
      <c r="C23" s="23"/>
      <c r="D23" s="23"/>
      <c r="E23" s="332" t="s">
        <v>41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3"/>
      <c r="AP23" s="23"/>
      <c r="AQ23" s="23"/>
      <c r="AR23" s="21"/>
      <c r="BE23" s="32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5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3">
        <f>ROUND(AG54,2)</f>
        <v>0</v>
      </c>
      <c r="AL26" s="334"/>
      <c r="AM26" s="334"/>
      <c r="AN26" s="334"/>
      <c r="AO26" s="334"/>
      <c r="AP26" s="37"/>
      <c r="AQ26" s="37"/>
      <c r="AR26" s="40"/>
      <c r="BE26" s="32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5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5" t="s">
        <v>43</v>
      </c>
      <c r="M28" s="335"/>
      <c r="N28" s="335"/>
      <c r="O28" s="335"/>
      <c r="P28" s="335"/>
      <c r="Q28" s="37"/>
      <c r="R28" s="37"/>
      <c r="S28" s="37"/>
      <c r="T28" s="37"/>
      <c r="U28" s="37"/>
      <c r="V28" s="37"/>
      <c r="W28" s="335" t="s">
        <v>44</v>
      </c>
      <c r="X28" s="335"/>
      <c r="Y28" s="335"/>
      <c r="Z28" s="335"/>
      <c r="AA28" s="335"/>
      <c r="AB28" s="335"/>
      <c r="AC28" s="335"/>
      <c r="AD28" s="335"/>
      <c r="AE28" s="335"/>
      <c r="AF28" s="37"/>
      <c r="AG28" s="37"/>
      <c r="AH28" s="37"/>
      <c r="AI28" s="37"/>
      <c r="AJ28" s="37"/>
      <c r="AK28" s="335" t="s">
        <v>45</v>
      </c>
      <c r="AL28" s="335"/>
      <c r="AM28" s="335"/>
      <c r="AN28" s="335"/>
      <c r="AO28" s="335"/>
      <c r="AP28" s="37"/>
      <c r="AQ28" s="37"/>
      <c r="AR28" s="40"/>
      <c r="BE28" s="325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38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ROUND(AV54, 2)</f>
        <v>0</v>
      </c>
      <c r="AL29" s="337"/>
      <c r="AM29" s="337"/>
      <c r="AN29" s="337"/>
      <c r="AO29" s="337"/>
      <c r="AP29" s="42"/>
      <c r="AQ29" s="42"/>
      <c r="AR29" s="43"/>
      <c r="BE29" s="326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38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26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38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26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38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26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38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39" t="s">
        <v>54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41">
        <f>SUM(AK26:AK33)</f>
        <v>0</v>
      </c>
      <c r="AL35" s="340"/>
      <c r="AM35" s="340"/>
      <c r="AN35" s="340"/>
      <c r="AO35" s="34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2020-09-28-1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3" t="str">
        <f>K6</f>
        <v>BŘECLAV, AREÁL OTV - OPRAVA DEŠŤOVÉ A SPLAŠKOVÉ KANALIZACE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k.ú. Břeclav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5" t="str">
        <f>IF(AN8= "","",AN8)</f>
        <v>28. 9. 2020</v>
      </c>
      <c r="AN47" s="345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6" t="str">
        <f>IF(E17="","",E17)</f>
        <v>AQUA Engineering s.r.o.</v>
      </c>
      <c r="AN49" s="347"/>
      <c r="AO49" s="347"/>
      <c r="AP49" s="347"/>
      <c r="AQ49" s="37"/>
      <c r="AR49" s="40"/>
      <c r="AS49" s="348" t="s">
        <v>56</v>
      </c>
      <c r="AT49" s="34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46" t="str">
        <f>IF(E20="","",E20)</f>
        <v>Ing. Robert Šafář, Ph.D.</v>
      </c>
      <c r="AN50" s="347"/>
      <c r="AO50" s="347"/>
      <c r="AP50" s="347"/>
      <c r="AQ50" s="37"/>
      <c r="AR50" s="40"/>
      <c r="AS50" s="350"/>
      <c r="AT50" s="35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4" t="s">
        <v>57</v>
      </c>
      <c r="D52" s="355"/>
      <c r="E52" s="355"/>
      <c r="F52" s="355"/>
      <c r="G52" s="355"/>
      <c r="H52" s="67"/>
      <c r="I52" s="356" t="s">
        <v>58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7" t="s">
        <v>59</v>
      </c>
      <c r="AH52" s="355"/>
      <c r="AI52" s="355"/>
      <c r="AJ52" s="355"/>
      <c r="AK52" s="355"/>
      <c r="AL52" s="355"/>
      <c r="AM52" s="355"/>
      <c r="AN52" s="356" t="s">
        <v>60</v>
      </c>
      <c r="AO52" s="355"/>
      <c r="AP52" s="355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1">
        <f>ROUND(SUM(AG55:AG56),2)</f>
        <v>0</v>
      </c>
      <c r="AH54" s="361"/>
      <c r="AI54" s="361"/>
      <c r="AJ54" s="361"/>
      <c r="AK54" s="361"/>
      <c r="AL54" s="361"/>
      <c r="AM54" s="361"/>
      <c r="AN54" s="362">
        <f>SUM(AG54,AT54)</f>
        <v>0</v>
      </c>
      <c r="AO54" s="362"/>
      <c r="AP54" s="362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24.75" customHeight="1">
      <c r="A55" s="87" t="s">
        <v>80</v>
      </c>
      <c r="B55" s="88"/>
      <c r="C55" s="89"/>
      <c r="D55" s="360" t="s">
        <v>81</v>
      </c>
      <c r="E55" s="360"/>
      <c r="F55" s="360"/>
      <c r="G55" s="360"/>
      <c r="H55" s="360"/>
      <c r="I55" s="90"/>
      <c r="J55" s="360" t="s">
        <v>82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'01 - Kanalizace splašková...'!J30</f>
        <v>0</v>
      </c>
      <c r="AH55" s="359"/>
      <c r="AI55" s="359"/>
      <c r="AJ55" s="359"/>
      <c r="AK55" s="359"/>
      <c r="AL55" s="359"/>
      <c r="AM55" s="359"/>
      <c r="AN55" s="358">
        <f>SUM(AG55,AT55)</f>
        <v>0</v>
      </c>
      <c r="AO55" s="359"/>
      <c r="AP55" s="359"/>
      <c r="AQ55" s="91" t="s">
        <v>83</v>
      </c>
      <c r="AR55" s="92"/>
      <c r="AS55" s="93">
        <v>0</v>
      </c>
      <c r="AT55" s="94">
        <f>ROUND(SUM(AV55:AW55),2)</f>
        <v>0</v>
      </c>
      <c r="AU55" s="95">
        <f>'01 - Kanalizace splašková...'!P88</f>
        <v>0</v>
      </c>
      <c r="AV55" s="94">
        <f>'01 - Kanalizace splašková...'!J33</f>
        <v>0</v>
      </c>
      <c r="AW55" s="94">
        <f>'01 - Kanalizace splašková...'!J34</f>
        <v>0</v>
      </c>
      <c r="AX55" s="94">
        <f>'01 - Kanalizace splašková...'!J35</f>
        <v>0</v>
      </c>
      <c r="AY55" s="94">
        <f>'01 - Kanalizace splašková...'!J36</f>
        <v>0</v>
      </c>
      <c r="AZ55" s="94">
        <f>'01 - Kanalizace splašková...'!F33</f>
        <v>0</v>
      </c>
      <c r="BA55" s="94">
        <f>'01 - Kanalizace splašková...'!F34</f>
        <v>0</v>
      </c>
      <c r="BB55" s="94">
        <f>'01 - Kanalizace splašková...'!F35</f>
        <v>0</v>
      </c>
      <c r="BC55" s="94">
        <f>'01 - Kanalizace splašková...'!F36</f>
        <v>0</v>
      </c>
      <c r="BD55" s="96">
        <f>'01 - Kanalizace splašková...'!F37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19</v>
      </c>
      <c r="CM55" s="97" t="s">
        <v>86</v>
      </c>
    </row>
    <row r="56" spans="1:91" s="7" customFormat="1" ht="16.5" customHeight="1">
      <c r="A56" s="87" t="s">
        <v>80</v>
      </c>
      <c r="B56" s="88"/>
      <c r="C56" s="89"/>
      <c r="D56" s="360" t="s">
        <v>87</v>
      </c>
      <c r="E56" s="360"/>
      <c r="F56" s="360"/>
      <c r="G56" s="360"/>
      <c r="H56" s="360"/>
      <c r="I56" s="90"/>
      <c r="J56" s="360" t="s">
        <v>88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f>'02 - Ostatní rozpočtové n...'!J30</f>
        <v>0</v>
      </c>
      <c r="AH56" s="359"/>
      <c r="AI56" s="359"/>
      <c r="AJ56" s="359"/>
      <c r="AK56" s="359"/>
      <c r="AL56" s="359"/>
      <c r="AM56" s="359"/>
      <c r="AN56" s="358">
        <f>SUM(AG56,AT56)</f>
        <v>0</v>
      </c>
      <c r="AO56" s="359"/>
      <c r="AP56" s="359"/>
      <c r="AQ56" s="91" t="s">
        <v>83</v>
      </c>
      <c r="AR56" s="92"/>
      <c r="AS56" s="98">
        <v>0</v>
      </c>
      <c r="AT56" s="99">
        <f>ROUND(SUM(AV56:AW56),2)</f>
        <v>0</v>
      </c>
      <c r="AU56" s="100">
        <f>'02 - Ostatní rozpočtové n...'!P84</f>
        <v>0</v>
      </c>
      <c r="AV56" s="99">
        <f>'02 - Ostatní rozpočtové n...'!J33</f>
        <v>0</v>
      </c>
      <c r="AW56" s="99">
        <f>'02 - Ostatní rozpočtové n...'!J34</f>
        <v>0</v>
      </c>
      <c r="AX56" s="99">
        <f>'02 - Ostatní rozpočtové n...'!J35</f>
        <v>0</v>
      </c>
      <c r="AY56" s="99">
        <f>'02 - Ostatní rozpočtové n...'!J36</f>
        <v>0</v>
      </c>
      <c r="AZ56" s="99">
        <f>'02 - Ostatní rozpočtové n...'!F33</f>
        <v>0</v>
      </c>
      <c r="BA56" s="99">
        <f>'02 - Ostatní rozpočtové n...'!F34</f>
        <v>0</v>
      </c>
      <c r="BB56" s="99">
        <f>'02 - Ostatní rozpočtové n...'!F35</f>
        <v>0</v>
      </c>
      <c r="BC56" s="99">
        <f>'02 - Ostatní rozpočtové n...'!F36</f>
        <v>0</v>
      </c>
      <c r="BD56" s="101">
        <f>'02 - Ostatní rozpočtové n...'!F37</f>
        <v>0</v>
      </c>
      <c r="BT56" s="97" t="s">
        <v>84</v>
      </c>
      <c r="BV56" s="97" t="s">
        <v>78</v>
      </c>
      <c r="BW56" s="97" t="s">
        <v>89</v>
      </c>
      <c r="BX56" s="97" t="s">
        <v>5</v>
      </c>
      <c r="CL56" s="97" t="s">
        <v>19</v>
      </c>
      <c r="CM56" s="97" t="s">
        <v>86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aMP1a0JF9HIkH4gt2n1NF5wcX6e3mreP0+pbUuaDYn/mtiamUBSwaIYInS8lq9Rcae1ZvvGVOVG+8XGMgFUV5Q==" saltValue="7pJ7HH+XDu4tLhAISbfA3f7sou3VGk5qf8O/SSpuLszyLFa9bU+np7u6cyNOd90h0XEvTSAUXq/G6R1SFASrB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Kanalizace splašková...'!C2" display="/"/>
    <hyperlink ref="A56" location="'02 - Ostatní rozpočtové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86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BŘECLAV, AREÁL OTV - OPRAVA DEŠŤOVÉ A SPLAŠKOVÉ KANALIZACE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92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28. 9. 2020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46</v>
      </c>
      <c r="E33" s="106" t="s">
        <v>47</v>
      </c>
      <c r="F33" s="118">
        <f>ROUND((SUM(BE88:BE668)),  2)</f>
        <v>0</v>
      </c>
      <c r="G33" s="35"/>
      <c r="H33" s="35"/>
      <c r="I33" s="119">
        <v>0.21</v>
      </c>
      <c r="J33" s="118">
        <f>ROUND(((SUM(BE88:BE668))*I33),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48</v>
      </c>
      <c r="F34" s="118">
        <f>ROUND((SUM(BF88:BF668)),  2)</f>
        <v>0</v>
      </c>
      <c r="G34" s="35"/>
      <c r="H34" s="35"/>
      <c r="I34" s="119">
        <v>0.15</v>
      </c>
      <c r="J34" s="118">
        <f>ROUND(((SUM(BF88:BF668))*I34),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49</v>
      </c>
      <c r="F35" s="118">
        <f>ROUND((SUM(BG88:BG668)),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50</v>
      </c>
      <c r="F36" s="118">
        <f>ROUND((SUM(BH88:BH668)),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51</v>
      </c>
      <c r="F37" s="118">
        <f>ROUND((SUM(BI88:BI668)),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BŘECLAV, AREÁL OTV - OPRAVA DEŠŤOVÉ A SPLAŠKOVÉ KANALIZACE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01 - Kanalizace splašková, dešťová vč. objektů a zpevněné povrchy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Břeclav</v>
      </c>
      <c r="G52" s="37"/>
      <c r="H52" s="37"/>
      <c r="I52" s="30" t="s">
        <v>23</v>
      </c>
      <c r="J52" s="60" t="str">
        <f>IF(J12="","",J12)</f>
        <v>28. 9. 2020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</v>
      </c>
      <c r="G54" s="37"/>
      <c r="H54" s="37"/>
      <c r="I54" s="30" t="s">
        <v>33</v>
      </c>
      <c r="J54" s="33" t="str">
        <f>E21</f>
        <v>AQUA Engineering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Ing. Robert Šafář, Ph.D.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97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98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99</v>
      </c>
      <c r="E62" s="144"/>
      <c r="F62" s="144"/>
      <c r="G62" s="144"/>
      <c r="H62" s="144"/>
      <c r="I62" s="144"/>
      <c r="J62" s="145">
        <f>J285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100</v>
      </c>
      <c r="E63" s="144"/>
      <c r="F63" s="144"/>
      <c r="G63" s="144"/>
      <c r="H63" s="144"/>
      <c r="I63" s="144"/>
      <c r="J63" s="145">
        <f>J296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101</v>
      </c>
      <c r="E64" s="144"/>
      <c r="F64" s="144"/>
      <c r="G64" s="144"/>
      <c r="H64" s="144"/>
      <c r="I64" s="144"/>
      <c r="J64" s="145">
        <f>J413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102</v>
      </c>
      <c r="E65" s="144"/>
      <c r="F65" s="144"/>
      <c r="G65" s="144"/>
      <c r="H65" s="144"/>
      <c r="I65" s="144"/>
      <c r="J65" s="145">
        <f>J491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103</v>
      </c>
      <c r="E66" s="144"/>
      <c r="F66" s="144"/>
      <c r="G66" s="144"/>
      <c r="H66" s="144"/>
      <c r="I66" s="144"/>
      <c r="J66" s="145">
        <f>J594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104</v>
      </c>
      <c r="E67" s="144"/>
      <c r="F67" s="144"/>
      <c r="G67" s="144"/>
      <c r="H67" s="144"/>
      <c r="I67" s="144"/>
      <c r="J67" s="145">
        <f>J621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105</v>
      </c>
      <c r="E68" s="144"/>
      <c r="F68" s="144"/>
      <c r="G68" s="144"/>
      <c r="H68" s="144"/>
      <c r="I68" s="144"/>
      <c r="J68" s="145">
        <f>J660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71" t="str">
        <f>E7</f>
        <v>BŘECLAV, AREÁL OTV - OPRAVA DEŠŤOVÉ A SPLAŠKOVÉ KANALIZACE</v>
      </c>
      <c r="F78" s="372"/>
      <c r="G78" s="372"/>
      <c r="H78" s="372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91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3" t="str">
        <f>E9</f>
        <v>01 - Kanalizace splašková, dešťová vč. objektů a zpevněné povrchy</v>
      </c>
      <c r="F80" s="373"/>
      <c r="G80" s="373"/>
      <c r="H80" s="373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k.ú. Břeclav</v>
      </c>
      <c r="G82" s="37"/>
      <c r="H82" s="37"/>
      <c r="I82" s="30" t="s">
        <v>23</v>
      </c>
      <c r="J82" s="60" t="str">
        <f>IF(J12="","",J12)</f>
        <v>28. 9. 2020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E15</f>
        <v>Správa železnic, státní organizace</v>
      </c>
      <c r="G84" s="37"/>
      <c r="H84" s="37"/>
      <c r="I84" s="30" t="s">
        <v>33</v>
      </c>
      <c r="J84" s="33" t="str">
        <f>E21</f>
        <v>AQUA Engineering s.r.o.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38</v>
      </c>
      <c r="J85" s="33" t="str">
        <f>E24</f>
        <v>Ing. Robert Šafář, Ph.D.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107</v>
      </c>
      <c r="D87" s="150" t="s">
        <v>61</v>
      </c>
      <c r="E87" s="150" t="s">
        <v>57</v>
      </c>
      <c r="F87" s="150" t="s">
        <v>58</v>
      </c>
      <c r="G87" s="150" t="s">
        <v>108</v>
      </c>
      <c r="H87" s="150" t="s">
        <v>109</v>
      </c>
      <c r="I87" s="150" t="s">
        <v>110</v>
      </c>
      <c r="J87" s="150" t="s">
        <v>95</v>
      </c>
      <c r="K87" s="151" t="s">
        <v>111</v>
      </c>
      <c r="L87" s="152"/>
      <c r="M87" s="69" t="s">
        <v>19</v>
      </c>
      <c r="N87" s="70" t="s">
        <v>46</v>
      </c>
      <c r="O87" s="70" t="s">
        <v>112</v>
      </c>
      <c r="P87" s="70" t="s">
        <v>113</v>
      </c>
      <c r="Q87" s="70" t="s">
        <v>114</v>
      </c>
      <c r="R87" s="70" t="s">
        <v>115</v>
      </c>
      <c r="S87" s="70" t="s">
        <v>116</v>
      </c>
      <c r="T87" s="71" t="s">
        <v>117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118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</f>
        <v>0</v>
      </c>
      <c r="Q88" s="73"/>
      <c r="R88" s="155">
        <f>R89</f>
        <v>519.59712820000004</v>
      </c>
      <c r="S88" s="73"/>
      <c r="T88" s="156">
        <f>T89</f>
        <v>138.152129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96</v>
      </c>
      <c r="BK88" s="157">
        <f>BK89</f>
        <v>0</v>
      </c>
    </row>
    <row r="89" spans="1:65" s="12" customFormat="1" ht="25.9" customHeight="1">
      <c r="B89" s="158"/>
      <c r="C89" s="159"/>
      <c r="D89" s="160" t="s">
        <v>75</v>
      </c>
      <c r="E89" s="161" t="s">
        <v>119</v>
      </c>
      <c r="F89" s="161" t="s">
        <v>120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P90+P285+P296+P413+P491+P594+P621+P660</f>
        <v>0</v>
      </c>
      <c r="Q89" s="166"/>
      <c r="R89" s="167">
        <f>R90+R285+R296+R413+R491+R594+R621+R660</f>
        <v>519.59712820000004</v>
      </c>
      <c r="S89" s="166"/>
      <c r="T89" s="168">
        <f>T90+T285+T296+T413+T491+T594+T621+T660</f>
        <v>138.152129</v>
      </c>
      <c r="AR89" s="169" t="s">
        <v>84</v>
      </c>
      <c r="AT89" s="170" t="s">
        <v>75</v>
      </c>
      <c r="AU89" s="170" t="s">
        <v>76</v>
      </c>
      <c r="AY89" s="169" t="s">
        <v>121</v>
      </c>
      <c r="BK89" s="171">
        <f>BK90+BK285+BK296+BK413+BK491+BK594+BK621+BK660</f>
        <v>0</v>
      </c>
    </row>
    <row r="90" spans="1:65" s="12" customFormat="1" ht="22.9" customHeight="1">
      <c r="B90" s="158"/>
      <c r="C90" s="159"/>
      <c r="D90" s="160" t="s">
        <v>75</v>
      </c>
      <c r="E90" s="172" t="s">
        <v>84</v>
      </c>
      <c r="F90" s="172" t="s">
        <v>122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SUM(P91:P284)</f>
        <v>0</v>
      </c>
      <c r="Q90" s="166"/>
      <c r="R90" s="167">
        <f>SUM(R91:R284)</f>
        <v>286.72215000000006</v>
      </c>
      <c r="S90" s="166"/>
      <c r="T90" s="168">
        <f>SUM(T91:T284)</f>
        <v>125.56492899999999</v>
      </c>
      <c r="AR90" s="169" t="s">
        <v>84</v>
      </c>
      <c r="AT90" s="170" t="s">
        <v>75</v>
      </c>
      <c r="AU90" s="170" t="s">
        <v>84</v>
      </c>
      <c r="AY90" s="169" t="s">
        <v>121</v>
      </c>
      <c r="BK90" s="171">
        <f>SUM(BK91:BK284)</f>
        <v>0</v>
      </c>
    </row>
    <row r="91" spans="1:65" s="2" customFormat="1" ht="21.75" customHeight="1">
      <c r="A91" s="35"/>
      <c r="B91" s="36"/>
      <c r="C91" s="174" t="s">
        <v>84</v>
      </c>
      <c r="D91" s="174" t="s">
        <v>123</v>
      </c>
      <c r="E91" s="175" t="s">
        <v>124</v>
      </c>
      <c r="F91" s="176" t="s">
        <v>125</v>
      </c>
      <c r="G91" s="177" t="s">
        <v>126</v>
      </c>
      <c r="H91" s="178">
        <v>3</v>
      </c>
      <c r="I91" s="179"/>
      <c r="J91" s="180">
        <f>ROUND(I91*H91,2)</f>
        <v>0</v>
      </c>
      <c r="K91" s="176" t="s">
        <v>127</v>
      </c>
      <c r="L91" s="40"/>
      <c r="M91" s="181" t="s">
        <v>19</v>
      </c>
      <c r="N91" s="182" t="s">
        <v>47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128</v>
      </c>
      <c r="AT91" s="185" t="s">
        <v>123</v>
      </c>
      <c r="AU91" s="185" t="s">
        <v>86</v>
      </c>
      <c r="AY91" s="18" t="s">
        <v>121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84</v>
      </c>
      <c r="BK91" s="186">
        <f>ROUND(I91*H91,2)</f>
        <v>0</v>
      </c>
      <c r="BL91" s="18" t="s">
        <v>128</v>
      </c>
      <c r="BM91" s="185" t="s">
        <v>129</v>
      </c>
    </row>
    <row r="92" spans="1:65" s="2" customFormat="1" ht="11.25">
      <c r="A92" s="35"/>
      <c r="B92" s="36"/>
      <c r="C92" s="37"/>
      <c r="D92" s="187" t="s">
        <v>130</v>
      </c>
      <c r="E92" s="37"/>
      <c r="F92" s="188" t="s">
        <v>131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130</v>
      </c>
      <c r="AU92" s="18" t="s">
        <v>86</v>
      </c>
    </row>
    <row r="93" spans="1:65" s="2" customFormat="1" ht="37.9" customHeight="1">
      <c r="A93" s="35"/>
      <c r="B93" s="36"/>
      <c r="C93" s="174" t="s">
        <v>86</v>
      </c>
      <c r="D93" s="174" t="s">
        <v>123</v>
      </c>
      <c r="E93" s="175" t="s">
        <v>132</v>
      </c>
      <c r="F93" s="176" t="s">
        <v>133</v>
      </c>
      <c r="G93" s="177" t="s">
        <v>134</v>
      </c>
      <c r="H93" s="178">
        <v>66.150999999999996</v>
      </c>
      <c r="I93" s="179"/>
      <c r="J93" s="180">
        <f>ROUND(I93*H93,2)</f>
        <v>0</v>
      </c>
      <c r="K93" s="176" t="s">
        <v>127</v>
      </c>
      <c r="L93" s="40"/>
      <c r="M93" s="181" t="s">
        <v>19</v>
      </c>
      <c r="N93" s="182" t="s">
        <v>47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0.255</v>
      </c>
      <c r="T93" s="184">
        <f>S93*H93</f>
        <v>16.868504999999999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128</v>
      </c>
      <c r="AT93" s="185" t="s">
        <v>123</v>
      </c>
      <c r="AU93" s="185" t="s">
        <v>86</v>
      </c>
      <c r="AY93" s="18" t="s">
        <v>121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84</v>
      </c>
      <c r="BK93" s="186">
        <f>ROUND(I93*H93,2)</f>
        <v>0</v>
      </c>
      <c r="BL93" s="18" t="s">
        <v>128</v>
      </c>
      <c r="BM93" s="185" t="s">
        <v>135</v>
      </c>
    </row>
    <row r="94" spans="1:65" s="2" customFormat="1" ht="11.25">
      <c r="A94" s="35"/>
      <c r="B94" s="36"/>
      <c r="C94" s="37"/>
      <c r="D94" s="187" t="s">
        <v>130</v>
      </c>
      <c r="E94" s="37"/>
      <c r="F94" s="188" t="s">
        <v>136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130</v>
      </c>
      <c r="AU94" s="18" t="s">
        <v>86</v>
      </c>
    </row>
    <row r="95" spans="1:65" s="13" customFormat="1" ht="11.25">
      <c r="B95" s="192"/>
      <c r="C95" s="193"/>
      <c r="D95" s="194" t="s">
        <v>137</v>
      </c>
      <c r="E95" s="195" t="s">
        <v>19</v>
      </c>
      <c r="F95" s="196" t="s">
        <v>138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137</v>
      </c>
      <c r="AU95" s="202" t="s">
        <v>86</v>
      </c>
      <c r="AV95" s="13" t="s">
        <v>84</v>
      </c>
      <c r="AW95" s="13" t="s">
        <v>37</v>
      </c>
      <c r="AX95" s="13" t="s">
        <v>76</v>
      </c>
      <c r="AY95" s="202" t="s">
        <v>121</v>
      </c>
    </row>
    <row r="96" spans="1:65" s="14" customFormat="1" ht="11.25">
      <c r="B96" s="203"/>
      <c r="C96" s="204"/>
      <c r="D96" s="194" t="s">
        <v>137</v>
      </c>
      <c r="E96" s="205" t="s">
        <v>19</v>
      </c>
      <c r="F96" s="206" t="s">
        <v>139</v>
      </c>
      <c r="G96" s="204"/>
      <c r="H96" s="207">
        <v>10.45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137</v>
      </c>
      <c r="AU96" s="213" t="s">
        <v>86</v>
      </c>
      <c r="AV96" s="14" t="s">
        <v>86</v>
      </c>
      <c r="AW96" s="14" t="s">
        <v>37</v>
      </c>
      <c r="AX96" s="14" t="s">
        <v>76</v>
      </c>
      <c r="AY96" s="213" t="s">
        <v>121</v>
      </c>
    </row>
    <row r="97" spans="1:65" s="13" customFormat="1" ht="11.25">
      <c r="B97" s="192"/>
      <c r="C97" s="193"/>
      <c r="D97" s="194" t="s">
        <v>137</v>
      </c>
      <c r="E97" s="195" t="s">
        <v>19</v>
      </c>
      <c r="F97" s="196" t="s">
        <v>140</v>
      </c>
      <c r="G97" s="193"/>
      <c r="H97" s="195" t="s">
        <v>19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137</v>
      </c>
      <c r="AU97" s="202" t="s">
        <v>86</v>
      </c>
      <c r="AV97" s="13" t="s">
        <v>84</v>
      </c>
      <c r="AW97" s="13" t="s">
        <v>37</v>
      </c>
      <c r="AX97" s="13" t="s">
        <v>76</v>
      </c>
      <c r="AY97" s="202" t="s">
        <v>121</v>
      </c>
    </row>
    <row r="98" spans="1:65" s="14" customFormat="1" ht="11.25">
      <c r="B98" s="203"/>
      <c r="C98" s="204"/>
      <c r="D98" s="194" t="s">
        <v>137</v>
      </c>
      <c r="E98" s="205" t="s">
        <v>19</v>
      </c>
      <c r="F98" s="206" t="s">
        <v>141</v>
      </c>
      <c r="G98" s="204"/>
      <c r="H98" s="207">
        <v>55.701000000000001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137</v>
      </c>
      <c r="AU98" s="213" t="s">
        <v>86</v>
      </c>
      <c r="AV98" s="14" t="s">
        <v>86</v>
      </c>
      <c r="AW98" s="14" t="s">
        <v>37</v>
      </c>
      <c r="AX98" s="14" t="s">
        <v>76</v>
      </c>
      <c r="AY98" s="213" t="s">
        <v>121</v>
      </c>
    </row>
    <row r="99" spans="1:65" s="15" customFormat="1" ht="11.25">
      <c r="B99" s="214"/>
      <c r="C99" s="215"/>
      <c r="D99" s="194" t="s">
        <v>137</v>
      </c>
      <c r="E99" s="216" t="s">
        <v>19</v>
      </c>
      <c r="F99" s="217" t="s">
        <v>142</v>
      </c>
      <c r="G99" s="215"/>
      <c r="H99" s="218">
        <v>66.150999999999996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137</v>
      </c>
      <c r="AU99" s="224" t="s">
        <v>86</v>
      </c>
      <c r="AV99" s="15" t="s">
        <v>128</v>
      </c>
      <c r="AW99" s="15" t="s">
        <v>37</v>
      </c>
      <c r="AX99" s="15" t="s">
        <v>84</v>
      </c>
      <c r="AY99" s="224" t="s">
        <v>121</v>
      </c>
    </row>
    <row r="100" spans="1:65" s="2" customFormat="1" ht="37.9" customHeight="1">
      <c r="A100" s="35"/>
      <c r="B100" s="36"/>
      <c r="C100" s="174" t="s">
        <v>143</v>
      </c>
      <c r="D100" s="174" t="s">
        <v>123</v>
      </c>
      <c r="E100" s="175" t="s">
        <v>144</v>
      </c>
      <c r="F100" s="176" t="s">
        <v>145</v>
      </c>
      <c r="G100" s="177" t="s">
        <v>134</v>
      </c>
      <c r="H100" s="178">
        <v>62.59</v>
      </c>
      <c r="I100" s="179"/>
      <c r="J100" s="180">
        <f>ROUND(I100*H100,2)</f>
        <v>0</v>
      </c>
      <c r="K100" s="176" t="s">
        <v>127</v>
      </c>
      <c r="L100" s="40"/>
      <c r="M100" s="181" t="s">
        <v>19</v>
      </c>
      <c r="N100" s="182" t="s">
        <v>47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0.63</v>
      </c>
      <c r="T100" s="184">
        <f>S100*H100</f>
        <v>39.431699999999999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128</v>
      </c>
      <c r="AT100" s="185" t="s">
        <v>123</v>
      </c>
      <c r="AU100" s="185" t="s">
        <v>86</v>
      </c>
      <c r="AY100" s="18" t="s">
        <v>121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84</v>
      </c>
      <c r="BK100" s="186">
        <f>ROUND(I100*H100,2)</f>
        <v>0</v>
      </c>
      <c r="BL100" s="18" t="s">
        <v>128</v>
      </c>
      <c r="BM100" s="185" t="s">
        <v>146</v>
      </c>
    </row>
    <row r="101" spans="1:65" s="2" customFormat="1" ht="11.25">
      <c r="A101" s="35"/>
      <c r="B101" s="36"/>
      <c r="C101" s="37"/>
      <c r="D101" s="187" t="s">
        <v>130</v>
      </c>
      <c r="E101" s="37"/>
      <c r="F101" s="188" t="s">
        <v>147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130</v>
      </c>
      <c r="AU101" s="18" t="s">
        <v>86</v>
      </c>
    </row>
    <row r="102" spans="1:65" s="13" customFormat="1" ht="11.25">
      <c r="B102" s="192"/>
      <c r="C102" s="193"/>
      <c r="D102" s="194" t="s">
        <v>137</v>
      </c>
      <c r="E102" s="195" t="s">
        <v>19</v>
      </c>
      <c r="F102" s="196" t="s">
        <v>148</v>
      </c>
      <c r="G102" s="193"/>
      <c r="H102" s="195" t="s">
        <v>19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137</v>
      </c>
      <c r="AU102" s="202" t="s">
        <v>86</v>
      </c>
      <c r="AV102" s="13" t="s">
        <v>84</v>
      </c>
      <c r="AW102" s="13" t="s">
        <v>37</v>
      </c>
      <c r="AX102" s="13" t="s">
        <v>76</v>
      </c>
      <c r="AY102" s="202" t="s">
        <v>121</v>
      </c>
    </row>
    <row r="103" spans="1:65" s="14" customFormat="1" ht="11.25">
      <c r="B103" s="203"/>
      <c r="C103" s="204"/>
      <c r="D103" s="194" t="s">
        <v>137</v>
      </c>
      <c r="E103" s="205" t="s">
        <v>19</v>
      </c>
      <c r="F103" s="206" t="s">
        <v>149</v>
      </c>
      <c r="G103" s="204"/>
      <c r="H103" s="207">
        <v>62.59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137</v>
      </c>
      <c r="AU103" s="213" t="s">
        <v>86</v>
      </c>
      <c r="AV103" s="14" t="s">
        <v>86</v>
      </c>
      <c r="AW103" s="14" t="s">
        <v>37</v>
      </c>
      <c r="AX103" s="14" t="s">
        <v>76</v>
      </c>
      <c r="AY103" s="213" t="s">
        <v>121</v>
      </c>
    </row>
    <row r="104" spans="1:65" s="15" customFormat="1" ht="11.25">
      <c r="B104" s="214"/>
      <c r="C104" s="215"/>
      <c r="D104" s="194" t="s">
        <v>137</v>
      </c>
      <c r="E104" s="216" t="s">
        <v>19</v>
      </c>
      <c r="F104" s="217" t="s">
        <v>142</v>
      </c>
      <c r="G104" s="215"/>
      <c r="H104" s="218">
        <v>62.59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137</v>
      </c>
      <c r="AU104" s="224" t="s">
        <v>86</v>
      </c>
      <c r="AV104" s="15" t="s">
        <v>128</v>
      </c>
      <c r="AW104" s="15" t="s">
        <v>37</v>
      </c>
      <c r="AX104" s="15" t="s">
        <v>84</v>
      </c>
      <c r="AY104" s="224" t="s">
        <v>121</v>
      </c>
    </row>
    <row r="105" spans="1:65" s="2" customFormat="1" ht="37.9" customHeight="1">
      <c r="A105" s="35"/>
      <c r="B105" s="36"/>
      <c r="C105" s="174" t="s">
        <v>128</v>
      </c>
      <c r="D105" s="174" t="s">
        <v>123</v>
      </c>
      <c r="E105" s="175" t="s">
        <v>150</v>
      </c>
      <c r="F105" s="176" t="s">
        <v>151</v>
      </c>
      <c r="G105" s="177" t="s">
        <v>134</v>
      </c>
      <c r="H105" s="178">
        <v>68.364000000000004</v>
      </c>
      <c r="I105" s="179"/>
      <c r="J105" s="180">
        <f>ROUND(I105*H105,2)</f>
        <v>0</v>
      </c>
      <c r="K105" s="176" t="s">
        <v>127</v>
      </c>
      <c r="L105" s="40"/>
      <c r="M105" s="181" t="s">
        <v>19</v>
      </c>
      <c r="N105" s="182" t="s">
        <v>47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0.316</v>
      </c>
      <c r="T105" s="184">
        <f>S105*H105</f>
        <v>21.603024000000001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128</v>
      </c>
      <c r="AT105" s="185" t="s">
        <v>123</v>
      </c>
      <c r="AU105" s="185" t="s">
        <v>86</v>
      </c>
      <c r="AY105" s="18" t="s">
        <v>121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84</v>
      </c>
      <c r="BK105" s="186">
        <f>ROUND(I105*H105,2)</f>
        <v>0</v>
      </c>
      <c r="BL105" s="18" t="s">
        <v>128</v>
      </c>
      <c r="BM105" s="185" t="s">
        <v>152</v>
      </c>
    </row>
    <row r="106" spans="1:65" s="2" customFormat="1" ht="11.25">
      <c r="A106" s="35"/>
      <c r="B106" s="36"/>
      <c r="C106" s="37"/>
      <c r="D106" s="187" t="s">
        <v>130</v>
      </c>
      <c r="E106" s="37"/>
      <c r="F106" s="188" t="s">
        <v>153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130</v>
      </c>
      <c r="AU106" s="18" t="s">
        <v>86</v>
      </c>
    </row>
    <row r="107" spans="1:65" s="13" customFormat="1" ht="11.25">
      <c r="B107" s="192"/>
      <c r="C107" s="193"/>
      <c r="D107" s="194" t="s">
        <v>137</v>
      </c>
      <c r="E107" s="195" t="s">
        <v>19</v>
      </c>
      <c r="F107" s="196" t="s">
        <v>154</v>
      </c>
      <c r="G107" s="193"/>
      <c r="H107" s="195" t="s">
        <v>19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137</v>
      </c>
      <c r="AU107" s="202" t="s">
        <v>86</v>
      </c>
      <c r="AV107" s="13" t="s">
        <v>84</v>
      </c>
      <c r="AW107" s="13" t="s">
        <v>37</v>
      </c>
      <c r="AX107" s="13" t="s">
        <v>76</v>
      </c>
      <c r="AY107" s="202" t="s">
        <v>121</v>
      </c>
    </row>
    <row r="108" spans="1:65" s="14" customFormat="1" ht="11.25">
      <c r="B108" s="203"/>
      <c r="C108" s="204"/>
      <c r="D108" s="194" t="s">
        <v>137</v>
      </c>
      <c r="E108" s="205" t="s">
        <v>19</v>
      </c>
      <c r="F108" s="206" t="s">
        <v>155</v>
      </c>
      <c r="G108" s="204"/>
      <c r="H108" s="207">
        <v>68.364000000000004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137</v>
      </c>
      <c r="AU108" s="213" t="s">
        <v>86</v>
      </c>
      <c r="AV108" s="14" t="s">
        <v>86</v>
      </c>
      <c r="AW108" s="14" t="s">
        <v>37</v>
      </c>
      <c r="AX108" s="14" t="s">
        <v>76</v>
      </c>
      <c r="AY108" s="213" t="s">
        <v>121</v>
      </c>
    </row>
    <row r="109" spans="1:65" s="15" customFormat="1" ht="11.25">
      <c r="B109" s="214"/>
      <c r="C109" s="215"/>
      <c r="D109" s="194" t="s">
        <v>137</v>
      </c>
      <c r="E109" s="216" t="s">
        <v>19</v>
      </c>
      <c r="F109" s="217" t="s">
        <v>142</v>
      </c>
      <c r="G109" s="215"/>
      <c r="H109" s="218">
        <v>68.364000000000004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137</v>
      </c>
      <c r="AU109" s="224" t="s">
        <v>86</v>
      </c>
      <c r="AV109" s="15" t="s">
        <v>128</v>
      </c>
      <c r="AW109" s="15" t="s">
        <v>37</v>
      </c>
      <c r="AX109" s="15" t="s">
        <v>84</v>
      </c>
      <c r="AY109" s="224" t="s">
        <v>121</v>
      </c>
    </row>
    <row r="110" spans="1:65" s="2" customFormat="1" ht="37.9" customHeight="1">
      <c r="A110" s="35"/>
      <c r="B110" s="36"/>
      <c r="C110" s="174" t="s">
        <v>156</v>
      </c>
      <c r="D110" s="174" t="s">
        <v>123</v>
      </c>
      <c r="E110" s="175" t="s">
        <v>157</v>
      </c>
      <c r="F110" s="176" t="s">
        <v>158</v>
      </c>
      <c r="G110" s="177" t="s">
        <v>134</v>
      </c>
      <c r="H110" s="178">
        <v>42</v>
      </c>
      <c r="I110" s="179"/>
      <c r="J110" s="180">
        <f>ROUND(I110*H110,2)</f>
        <v>0</v>
      </c>
      <c r="K110" s="176" t="s">
        <v>127</v>
      </c>
      <c r="L110" s="40"/>
      <c r="M110" s="181" t="s">
        <v>19</v>
      </c>
      <c r="N110" s="182" t="s">
        <v>47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0.5</v>
      </c>
      <c r="T110" s="184">
        <f>S110*H110</f>
        <v>21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128</v>
      </c>
      <c r="AT110" s="185" t="s">
        <v>123</v>
      </c>
      <c r="AU110" s="185" t="s">
        <v>86</v>
      </c>
      <c r="AY110" s="18" t="s">
        <v>121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128</v>
      </c>
      <c r="BM110" s="185" t="s">
        <v>159</v>
      </c>
    </row>
    <row r="111" spans="1:65" s="2" customFormat="1" ht="11.25">
      <c r="A111" s="35"/>
      <c r="B111" s="36"/>
      <c r="C111" s="37"/>
      <c r="D111" s="187" t="s">
        <v>130</v>
      </c>
      <c r="E111" s="37"/>
      <c r="F111" s="188" t="s">
        <v>160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130</v>
      </c>
      <c r="AU111" s="18" t="s">
        <v>86</v>
      </c>
    </row>
    <row r="112" spans="1:65" s="13" customFormat="1" ht="11.25">
      <c r="B112" s="192"/>
      <c r="C112" s="193"/>
      <c r="D112" s="194" t="s">
        <v>137</v>
      </c>
      <c r="E112" s="195" t="s">
        <v>19</v>
      </c>
      <c r="F112" s="196" t="s">
        <v>161</v>
      </c>
      <c r="G112" s="193"/>
      <c r="H112" s="195" t="s">
        <v>19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137</v>
      </c>
      <c r="AU112" s="202" t="s">
        <v>86</v>
      </c>
      <c r="AV112" s="13" t="s">
        <v>84</v>
      </c>
      <c r="AW112" s="13" t="s">
        <v>37</v>
      </c>
      <c r="AX112" s="13" t="s">
        <v>76</v>
      </c>
      <c r="AY112" s="202" t="s">
        <v>121</v>
      </c>
    </row>
    <row r="113" spans="1:65" s="13" customFormat="1" ht="11.25">
      <c r="B113" s="192"/>
      <c r="C113" s="193"/>
      <c r="D113" s="194" t="s">
        <v>137</v>
      </c>
      <c r="E113" s="195" t="s">
        <v>19</v>
      </c>
      <c r="F113" s="196" t="s">
        <v>162</v>
      </c>
      <c r="G113" s="193"/>
      <c r="H113" s="195" t="s">
        <v>19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137</v>
      </c>
      <c r="AU113" s="202" t="s">
        <v>86</v>
      </c>
      <c r="AV113" s="13" t="s">
        <v>84</v>
      </c>
      <c r="AW113" s="13" t="s">
        <v>37</v>
      </c>
      <c r="AX113" s="13" t="s">
        <v>76</v>
      </c>
      <c r="AY113" s="202" t="s">
        <v>121</v>
      </c>
    </row>
    <row r="114" spans="1:65" s="14" customFormat="1" ht="11.25">
      <c r="B114" s="203"/>
      <c r="C114" s="204"/>
      <c r="D114" s="194" t="s">
        <v>137</v>
      </c>
      <c r="E114" s="205" t="s">
        <v>19</v>
      </c>
      <c r="F114" s="206" t="s">
        <v>163</v>
      </c>
      <c r="G114" s="204"/>
      <c r="H114" s="207">
        <v>42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137</v>
      </c>
      <c r="AU114" s="213" t="s">
        <v>86</v>
      </c>
      <c r="AV114" s="14" t="s">
        <v>86</v>
      </c>
      <c r="AW114" s="14" t="s">
        <v>37</v>
      </c>
      <c r="AX114" s="14" t="s">
        <v>76</v>
      </c>
      <c r="AY114" s="213" t="s">
        <v>121</v>
      </c>
    </row>
    <row r="115" spans="1:65" s="15" customFormat="1" ht="11.25">
      <c r="B115" s="214"/>
      <c r="C115" s="215"/>
      <c r="D115" s="194" t="s">
        <v>137</v>
      </c>
      <c r="E115" s="216" t="s">
        <v>19</v>
      </c>
      <c r="F115" s="217" t="s">
        <v>142</v>
      </c>
      <c r="G115" s="215"/>
      <c r="H115" s="218">
        <v>42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137</v>
      </c>
      <c r="AU115" s="224" t="s">
        <v>86</v>
      </c>
      <c r="AV115" s="15" t="s">
        <v>128</v>
      </c>
      <c r="AW115" s="15" t="s">
        <v>37</v>
      </c>
      <c r="AX115" s="15" t="s">
        <v>84</v>
      </c>
      <c r="AY115" s="224" t="s">
        <v>121</v>
      </c>
    </row>
    <row r="116" spans="1:65" s="2" customFormat="1" ht="24.2" customHeight="1">
      <c r="A116" s="35"/>
      <c r="B116" s="36"/>
      <c r="C116" s="174" t="s">
        <v>164</v>
      </c>
      <c r="D116" s="174" t="s">
        <v>123</v>
      </c>
      <c r="E116" s="175" t="s">
        <v>165</v>
      </c>
      <c r="F116" s="176" t="s">
        <v>166</v>
      </c>
      <c r="G116" s="177" t="s">
        <v>167</v>
      </c>
      <c r="H116" s="178">
        <v>20.509</v>
      </c>
      <c r="I116" s="179"/>
      <c r="J116" s="180">
        <f>ROUND(I116*H116,2)</f>
        <v>0</v>
      </c>
      <c r="K116" s="176" t="s">
        <v>127</v>
      </c>
      <c r="L116" s="40"/>
      <c r="M116" s="181" t="s">
        <v>19</v>
      </c>
      <c r="N116" s="182" t="s">
        <v>47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1.3</v>
      </c>
      <c r="T116" s="184">
        <f>S116*H116</f>
        <v>26.6617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128</v>
      </c>
      <c r="AT116" s="185" t="s">
        <v>123</v>
      </c>
      <c r="AU116" s="185" t="s">
        <v>86</v>
      </c>
      <c r="AY116" s="18" t="s">
        <v>121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84</v>
      </c>
      <c r="BK116" s="186">
        <f>ROUND(I116*H116,2)</f>
        <v>0</v>
      </c>
      <c r="BL116" s="18" t="s">
        <v>128</v>
      </c>
      <c r="BM116" s="185" t="s">
        <v>168</v>
      </c>
    </row>
    <row r="117" spans="1:65" s="2" customFormat="1" ht="11.25">
      <c r="A117" s="35"/>
      <c r="B117" s="36"/>
      <c r="C117" s="37"/>
      <c r="D117" s="187" t="s">
        <v>130</v>
      </c>
      <c r="E117" s="37"/>
      <c r="F117" s="188" t="s">
        <v>169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130</v>
      </c>
      <c r="AU117" s="18" t="s">
        <v>86</v>
      </c>
    </row>
    <row r="118" spans="1:65" s="13" customFormat="1" ht="11.25">
      <c r="B118" s="192"/>
      <c r="C118" s="193"/>
      <c r="D118" s="194" t="s">
        <v>137</v>
      </c>
      <c r="E118" s="195" t="s">
        <v>19</v>
      </c>
      <c r="F118" s="196" t="s">
        <v>170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137</v>
      </c>
      <c r="AU118" s="202" t="s">
        <v>86</v>
      </c>
      <c r="AV118" s="13" t="s">
        <v>84</v>
      </c>
      <c r="AW118" s="13" t="s">
        <v>37</v>
      </c>
      <c r="AX118" s="13" t="s">
        <v>76</v>
      </c>
      <c r="AY118" s="202" t="s">
        <v>121</v>
      </c>
    </row>
    <row r="119" spans="1:65" s="14" customFormat="1" ht="11.25">
      <c r="B119" s="203"/>
      <c r="C119" s="204"/>
      <c r="D119" s="194" t="s">
        <v>137</v>
      </c>
      <c r="E119" s="205" t="s">
        <v>19</v>
      </c>
      <c r="F119" s="206" t="s">
        <v>171</v>
      </c>
      <c r="G119" s="204"/>
      <c r="H119" s="207">
        <v>20.509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137</v>
      </c>
      <c r="AU119" s="213" t="s">
        <v>86</v>
      </c>
      <c r="AV119" s="14" t="s">
        <v>86</v>
      </c>
      <c r="AW119" s="14" t="s">
        <v>37</v>
      </c>
      <c r="AX119" s="14" t="s">
        <v>76</v>
      </c>
      <c r="AY119" s="213" t="s">
        <v>121</v>
      </c>
    </row>
    <row r="120" spans="1:65" s="15" customFormat="1" ht="11.25">
      <c r="B120" s="214"/>
      <c r="C120" s="215"/>
      <c r="D120" s="194" t="s">
        <v>137</v>
      </c>
      <c r="E120" s="216" t="s">
        <v>19</v>
      </c>
      <c r="F120" s="217" t="s">
        <v>142</v>
      </c>
      <c r="G120" s="215"/>
      <c r="H120" s="218">
        <v>20.509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137</v>
      </c>
      <c r="AU120" s="224" t="s">
        <v>86</v>
      </c>
      <c r="AV120" s="15" t="s">
        <v>128</v>
      </c>
      <c r="AW120" s="15" t="s">
        <v>37</v>
      </c>
      <c r="AX120" s="15" t="s">
        <v>84</v>
      </c>
      <c r="AY120" s="224" t="s">
        <v>121</v>
      </c>
    </row>
    <row r="121" spans="1:65" s="2" customFormat="1" ht="16.5" customHeight="1">
      <c r="A121" s="35"/>
      <c r="B121" s="36"/>
      <c r="C121" s="174" t="s">
        <v>172</v>
      </c>
      <c r="D121" s="174" t="s">
        <v>123</v>
      </c>
      <c r="E121" s="175" t="s">
        <v>173</v>
      </c>
      <c r="F121" s="176" t="s">
        <v>174</v>
      </c>
      <c r="G121" s="177" t="s">
        <v>134</v>
      </c>
      <c r="H121" s="178">
        <v>244.62</v>
      </c>
      <c r="I121" s="179"/>
      <c r="J121" s="180">
        <f>ROUND(I121*H121,2)</f>
        <v>0</v>
      </c>
      <c r="K121" s="176" t="s">
        <v>127</v>
      </c>
      <c r="L121" s="40"/>
      <c r="M121" s="181" t="s">
        <v>19</v>
      </c>
      <c r="N121" s="182" t="s">
        <v>47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128</v>
      </c>
      <c r="AT121" s="185" t="s">
        <v>123</v>
      </c>
      <c r="AU121" s="185" t="s">
        <v>86</v>
      </c>
      <c r="AY121" s="18" t="s">
        <v>121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84</v>
      </c>
      <c r="BK121" s="186">
        <f>ROUND(I121*H121,2)</f>
        <v>0</v>
      </c>
      <c r="BL121" s="18" t="s">
        <v>128</v>
      </c>
      <c r="BM121" s="185" t="s">
        <v>175</v>
      </c>
    </row>
    <row r="122" spans="1:65" s="2" customFormat="1" ht="11.25">
      <c r="A122" s="35"/>
      <c r="B122" s="36"/>
      <c r="C122" s="37"/>
      <c r="D122" s="187" t="s">
        <v>130</v>
      </c>
      <c r="E122" s="37"/>
      <c r="F122" s="188" t="s">
        <v>176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130</v>
      </c>
      <c r="AU122" s="18" t="s">
        <v>86</v>
      </c>
    </row>
    <row r="123" spans="1:65" s="13" customFormat="1" ht="11.25">
      <c r="B123" s="192"/>
      <c r="C123" s="193"/>
      <c r="D123" s="194" t="s">
        <v>137</v>
      </c>
      <c r="E123" s="195" t="s">
        <v>19</v>
      </c>
      <c r="F123" s="196" t="s">
        <v>177</v>
      </c>
      <c r="G123" s="193"/>
      <c r="H123" s="195" t="s">
        <v>19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137</v>
      </c>
      <c r="AU123" s="202" t="s">
        <v>86</v>
      </c>
      <c r="AV123" s="13" t="s">
        <v>84</v>
      </c>
      <c r="AW123" s="13" t="s">
        <v>37</v>
      </c>
      <c r="AX123" s="13" t="s">
        <v>76</v>
      </c>
      <c r="AY123" s="202" t="s">
        <v>121</v>
      </c>
    </row>
    <row r="124" spans="1:65" s="14" customFormat="1" ht="11.25">
      <c r="B124" s="203"/>
      <c r="C124" s="204"/>
      <c r="D124" s="194" t="s">
        <v>137</v>
      </c>
      <c r="E124" s="205" t="s">
        <v>19</v>
      </c>
      <c r="F124" s="206" t="s">
        <v>178</v>
      </c>
      <c r="G124" s="204"/>
      <c r="H124" s="207">
        <v>142.44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137</v>
      </c>
      <c r="AU124" s="213" t="s">
        <v>86</v>
      </c>
      <c r="AV124" s="14" t="s">
        <v>86</v>
      </c>
      <c r="AW124" s="14" t="s">
        <v>37</v>
      </c>
      <c r="AX124" s="14" t="s">
        <v>76</v>
      </c>
      <c r="AY124" s="213" t="s">
        <v>121</v>
      </c>
    </row>
    <row r="125" spans="1:65" s="13" customFormat="1" ht="11.25">
      <c r="B125" s="192"/>
      <c r="C125" s="193"/>
      <c r="D125" s="194" t="s">
        <v>137</v>
      </c>
      <c r="E125" s="195" t="s">
        <v>19</v>
      </c>
      <c r="F125" s="196" t="s">
        <v>179</v>
      </c>
      <c r="G125" s="193"/>
      <c r="H125" s="195" t="s">
        <v>19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137</v>
      </c>
      <c r="AU125" s="202" t="s">
        <v>86</v>
      </c>
      <c r="AV125" s="13" t="s">
        <v>84</v>
      </c>
      <c r="AW125" s="13" t="s">
        <v>37</v>
      </c>
      <c r="AX125" s="13" t="s">
        <v>76</v>
      </c>
      <c r="AY125" s="202" t="s">
        <v>121</v>
      </c>
    </row>
    <row r="126" spans="1:65" s="14" customFormat="1" ht="11.25">
      <c r="B126" s="203"/>
      <c r="C126" s="204"/>
      <c r="D126" s="194" t="s">
        <v>137</v>
      </c>
      <c r="E126" s="205" t="s">
        <v>19</v>
      </c>
      <c r="F126" s="206" t="s">
        <v>180</v>
      </c>
      <c r="G126" s="204"/>
      <c r="H126" s="207">
        <v>70.680000000000007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137</v>
      </c>
      <c r="AU126" s="213" t="s">
        <v>86</v>
      </c>
      <c r="AV126" s="14" t="s">
        <v>86</v>
      </c>
      <c r="AW126" s="14" t="s">
        <v>37</v>
      </c>
      <c r="AX126" s="14" t="s">
        <v>76</v>
      </c>
      <c r="AY126" s="213" t="s">
        <v>121</v>
      </c>
    </row>
    <row r="127" spans="1:65" s="13" customFormat="1" ht="11.25">
      <c r="B127" s="192"/>
      <c r="C127" s="193"/>
      <c r="D127" s="194" t="s">
        <v>137</v>
      </c>
      <c r="E127" s="195" t="s">
        <v>19</v>
      </c>
      <c r="F127" s="196" t="s">
        <v>181</v>
      </c>
      <c r="G127" s="193"/>
      <c r="H127" s="195" t="s">
        <v>19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137</v>
      </c>
      <c r="AU127" s="202" t="s">
        <v>86</v>
      </c>
      <c r="AV127" s="13" t="s">
        <v>84</v>
      </c>
      <c r="AW127" s="13" t="s">
        <v>37</v>
      </c>
      <c r="AX127" s="13" t="s">
        <v>76</v>
      </c>
      <c r="AY127" s="202" t="s">
        <v>121</v>
      </c>
    </row>
    <row r="128" spans="1:65" s="14" customFormat="1" ht="11.25">
      <c r="B128" s="203"/>
      <c r="C128" s="204"/>
      <c r="D128" s="194" t="s">
        <v>137</v>
      </c>
      <c r="E128" s="205" t="s">
        <v>19</v>
      </c>
      <c r="F128" s="206" t="s">
        <v>182</v>
      </c>
      <c r="G128" s="204"/>
      <c r="H128" s="207">
        <v>31.5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137</v>
      </c>
      <c r="AU128" s="213" t="s">
        <v>86</v>
      </c>
      <c r="AV128" s="14" t="s">
        <v>86</v>
      </c>
      <c r="AW128" s="14" t="s">
        <v>37</v>
      </c>
      <c r="AX128" s="14" t="s">
        <v>76</v>
      </c>
      <c r="AY128" s="213" t="s">
        <v>121</v>
      </c>
    </row>
    <row r="129" spans="1:65" s="15" customFormat="1" ht="11.25">
      <c r="B129" s="214"/>
      <c r="C129" s="215"/>
      <c r="D129" s="194" t="s">
        <v>137</v>
      </c>
      <c r="E129" s="216" t="s">
        <v>19</v>
      </c>
      <c r="F129" s="217" t="s">
        <v>142</v>
      </c>
      <c r="G129" s="215"/>
      <c r="H129" s="218">
        <v>244.62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137</v>
      </c>
      <c r="AU129" s="224" t="s">
        <v>86</v>
      </c>
      <c r="AV129" s="15" t="s">
        <v>128</v>
      </c>
      <c r="AW129" s="15" t="s">
        <v>37</v>
      </c>
      <c r="AX129" s="15" t="s">
        <v>84</v>
      </c>
      <c r="AY129" s="224" t="s">
        <v>121</v>
      </c>
    </row>
    <row r="130" spans="1:65" s="2" customFormat="1" ht="24.2" customHeight="1">
      <c r="A130" s="35"/>
      <c r="B130" s="36"/>
      <c r="C130" s="174" t="s">
        <v>183</v>
      </c>
      <c r="D130" s="174" t="s">
        <v>123</v>
      </c>
      <c r="E130" s="175" t="s">
        <v>184</v>
      </c>
      <c r="F130" s="176" t="s">
        <v>185</v>
      </c>
      <c r="G130" s="177" t="s">
        <v>167</v>
      </c>
      <c r="H130" s="178">
        <v>196.91200000000001</v>
      </c>
      <c r="I130" s="179"/>
      <c r="J130" s="180">
        <f>ROUND(I130*H130,2)</f>
        <v>0</v>
      </c>
      <c r="K130" s="176" t="s">
        <v>127</v>
      </c>
      <c r="L130" s="40"/>
      <c r="M130" s="181" t="s">
        <v>19</v>
      </c>
      <c r="N130" s="182" t="s">
        <v>47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128</v>
      </c>
      <c r="AT130" s="185" t="s">
        <v>123</v>
      </c>
      <c r="AU130" s="185" t="s">
        <v>86</v>
      </c>
      <c r="AY130" s="18" t="s">
        <v>121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84</v>
      </c>
      <c r="BK130" s="186">
        <f>ROUND(I130*H130,2)</f>
        <v>0</v>
      </c>
      <c r="BL130" s="18" t="s">
        <v>128</v>
      </c>
      <c r="BM130" s="185" t="s">
        <v>186</v>
      </c>
    </row>
    <row r="131" spans="1:65" s="2" customFormat="1" ht="11.25">
      <c r="A131" s="35"/>
      <c r="B131" s="36"/>
      <c r="C131" s="37"/>
      <c r="D131" s="187" t="s">
        <v>130</v>
      </c>
      <c r="E131" s="37"/>
      <c r="F131" s="188" t="s">
        <v>187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130</v>
      </c>
      <c r="AU131" s="18" t="s">
        <v>86</v>
      </c>
    </row>
    <row r="132" spans="1:65" s="13" customFormat="1" ht="11.25">
      <c r="B132" s="192"/>
      <c r="C132" s="193"/>
      <c r="D132" s="194" t="s">
        <v>137</v>
      </c>
      <c r="E132" s="195" t="s">
        <v>19</v>
      </c>
      <c r="F132" s="196" t="s">
        <v>179</v>
      </c>
      <c r="G132" s="193"/>
      <c r="H132" s="195" t="s">
        <v>19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137</v>
      </c>
      <c r="AU132" s="202" t="s">
        <v>86</v>
      </c>
      <c r="AV132" s="13" t="s">
        <v>84</v>
      </c>
      <c r="AW132" s="13" t="s">
        <v>37</v>
      </c>
      <c r="AX132" s="13" t="s">
        <v>76</v>
      </c>
      <c r="AY132" s="202" t="s">
        <v>121</v>
      </c>
    </row>
    <row r="133" spans="1:65" s="14" customFormat="1" ht="11.25">
      <c r="B133" s="203"/>
      <c r="C133" s="204"/>
      <c r="D133" s="194" t="s">
        <v>137</v>
      </c>
      <c r="E133" s="205" t="s">
        <v>19</v>
      </c>
      <c r="F133" s="206" t="s">
        <v>188</v>
      </c>
      <c r="G133" s="204"/>
      <c r="H133" s="207">
        <v>126.842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137</v>
      </c>
      <c r="AU133" s="213" t="s">
        <v>86</v>
      </c>
      <c r="AV133" s="14" t="s">
        <v>86</v>
      </c>
      <c r="AW133" s="14" t="s">
        <v>37</v>
      </c>
      <c r="AX133" s="14" t="s">
        <v>76</v>
      </c>
      <c r="AY133" s="213" t="s">
        <v>121</v>
      </c>
    </row>
    <row r="134" spans="1:65" s="13" customFormat="1" ht="11.25">
      <c r="B134" s="192"/>
      <c r="C134" s="193"/>
      <c r="D134" s="194" t="s">
        <v>137</v>
      </c>
      <c r="E134" s="195" t="s">
        <v>19</v>
      </c>
      <c r="F134" s="196" t="s">
        <v>189</v>
      </c>
      <c r="G134" s="193"/>
      <c r="H134" s="195" t="s">
        <v>19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137</v>
      </c>
      <c r="AU134" s="202" t="s">
        <v>86</v>
      </c>
      <c r="AV134" s="13" t="s">
        <v>84</v>
      </c>
      <c r="AW134" s="13" t="s">
        <v>37</v>
      </c>
      <c r="AX134" s="13" t="s">
        <v>76</v>
      </c>
      <c r="AY134" s="202" t="s">
        <v>121</v>
      </c>
    </row>
    <row r="135" spans="1:65" s="14" customFormat="1" ht="11.25">
      <c r="B135" s="203"/>
      <c r="C135" s="204"/>
      <c r="D135" s="194" t="s">
        <v>137</v>
      </c>
      <c r="E135" s="205" t="s">
        <v>19</v>
      </c>
      <c r="F135" s="206" t="s">
        <v>190</v>
      </c>
      <c r="G135" s="204"/>
      <c r="H135" s="207">
        <v>70.069999999999993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137</v>
      </c>
      <c r="AU135" s="213" t="s">
        <v>86</v>
      </c>
      <c r="AV135" s="14" t="s">
        <v>86</v>
      </c>
      <c r="AW135" s="14" t="s">
        <v>37</v>
      </c>
      <c r="AX135" s="14" t="s">
        <v>76</v>
      </c>
      <c r="AY135" s="213" t="s">
        <v>121</v>
      </c>
    </row>
    <row r="136" spans="1:65" s="15" customFormat="1" ht="11.25">
      <c r="B136" s="214"/>
      <c r="C136" s="215"/>
      <c r="D136" s="194" t="s">
        <v>137</v>
      </c>
      <c r="E136" s="216" t="s">
        <v>19</v>
      </c>
      <c r="F136" s="217" t="s">
        <v>142</v>
      </c>
      <c r="G136" s="215"/>
      <c r="H136" s="218">
        <v>196.91200000000001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137</v>
      </c>
      <c r="AU136" s="224" t="s">
        <v>86</v>
      </c>
      <c r="AV136" s="15" t="s">
        <v>128</v>
      </c>
      <c r="AW136" s="15" t="s">
        <v>37</v>
      </c>
      <c r="AX136" s="15" t="s">
        <v>84</v>
      </c>
      <c r="AY136" s="224" t="s">
        <v>121</v>
      </c>
    </row>
    <row r="137" spans="1:65" s="2" customFormat="1" ht="24.2" customHeight="1">
      <c r="A137" s="35"/>
      <c r="B137" s="36"/>
      <c r="C137" s="174" t="s">
        <v>191</v>
      </c>
      <c r="D137" s="174" t="s">
        <v>123</v>
      </c>
      <c r="E137" s="175" t="s">
        <v>192</v>
      </c>
      <c r="F137" s="176" t="s">
        <v>193</v>
      </c>
      <c r="G137" s="177" t="s">
        <v>167</v>
      </c>
      <c r="H137" s="178">
        <v>312.541</v>
      </c>
      <c r="I137" s="179"/>
      <c r="J137" s="180">
        <f>ROUND(I137*H137,2)</f>
        <v>0</v>
      </c>
      <c r="K137" s="176" t="s">
        <v>127</v>
      </c>
      <c r="L137" s="40"/>
      <c r="M137" s="181" t="s">
        <v>19</v>
      </c>
      <c r="N137" s="182" t="s">
        <v>47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128</v>
      </c>
      <c r="AT137" s="185" t="s">
        <v>123</v>
      </c>
      <c r="AU137" s="185" t="s">
        <v>86</v>
      </c>
      <c r="AY137" s="18" t="s">
        <v>121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84</v>
      </c>
      <c r="BK137" s="186">
        <f>ROUND(I137*H137,2)</f>
        <v>0</v>
      </c>
      <c r="BL137" s="18" t="s">
        <v>128</v>
      </c>
      <c r="BM137" s="185" t="s">
        <v>194</v>
      </c>
    </row>
    <row r="138" spans="1:65" s="2" customFormat="1" ht="11.25">
      <c r="A138" s="35"/>
      <c r="B138" s="36"/>
      <c r="C138" s="37"/>
      <c r="D138" s="187" t="s">
        <v>130</v>
      </c>
      <c r="E138" s="37"/>
      <c r="F138" s="188" t="s">
        <v>195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130</v>
      </c>
      <c r="AU138" s="18" t="s">
        <v>86</v>
      </c>
    </row>
    <row r="139" spans="1:65" s="13" customFormat="1" ht="11.25">
      <c r="B139" s="192"/>
      <c r="C139" s="193"/>
      <c r="D139" s="194" t="s">
        <v>137</v>
      </c>
      <c r="E139" s="195" t="s">
        <v>19</v>
      </c>
      <c r="F139" s="196" t="s">
        <v>196</v>
      </c>
      <c r="G139" s="193"/>
      <c r="H139" s="195" t="s">
        <v>19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137</v>
      </c>
      <c r="AU139" s="202" t="s">
        <v>86</v>
      </c>
      <c r="AV139" s="13" t="s">
        <v>84</v>
      </c>
      <c r="AW139" s="13" t="s">
        <v>37</v>
      </c>
      <c r="AX139" s="13" t="s">
        <v>76</v>
      </c>
      <c r="AY139" s="202" t="s">
        <v>121</v>
      </c>
    </row>
    <row r="140" spans="1:65" s="14" customFormat="1" ht="11.25">
      <c r="B140" s="203"/>
      <c r="C140" s="204"/>
      <c r="D140" s="194" t="s">
        <v>137</v>
      </c>
      <c r="E140" s="205" t="s">
        <v>19</v>
      </c>
      <c r="F140" s="206" t="s">
        <v>197</v>
      </c>
      <c r="G140" s="204"/>
      <c r="H140" s="207">
        <v>4.3559999999999999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137</v>
      </c>
      <c r="AU140" s="213" t="s">
        <v>86</v>
      </c>
      <c r="AV140" s="14" t="s">
        <v>86</v>
      </c>
      <c r="AW140" s="14" t="s">
        <v>37</v>
      </c>
      <c r="AX140" s="14" t="s">
        <v>76</v>
      </c>
      <c r="AY140" s="213" t="s">
        <v>121</v>
      </c>
    </row>
    <row r="141" spans="1:65" s="14" customFormat="1" ht="11.25">
      <c r="B141" s="203"/>
      <c r="C141" s="204"/>
      <c r="D141" s="194" t="s">
        <v>137</v>
      </c>
      <c r="E141" s="205" t="s">
        <v>19</v>
      </c>
      <c r="F141" s="206" t="s">
        <v>198</v>
      </c>
      <c r="G141" s="204"/>
      <c r="H141" s="207">
        <v>52.723999999999997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137</v>
      </c>
      <c r="AU141" s="213" t="s">
        <v>86</v>
      </c>
      <c r="AV141" s="14" t="s">
        <v>86</v>
      </c>
      <c r="AW141" s="14" t="s">
        <v>37</v>
      </c>
      <c r="AX141" s="14" t="s">
        <v>76</v>
      </c>
      <c r="AY141" s="213" t="s">
        <v>121</v>
      </c>
    </row>
    <row r="142" spans="1:65" s="14" customFormat="1" ht="11.25">
      <c r="B142" s="203"/>
      <c r="C142" s="204"/>
      <c r="D142" s="194" t="s">
        <v>137</v>
      </c>
      <c r="E142" s="205" t="s">
        <v>19</v>
      </c>
      <c r="F142" s="206" t="s">
        <v>199</v>
      </c>
      <c r="G142" s="204"/>
      <c r="H142" s="207">
        <v>6.4050000000000002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137</v>
      </c>
      <c r="AU142" s="213" t="s">
        <v>86</v>
      </c>
      <c r="AV142" s="14" t="s">
        <v>86</v>
      </c>
      <c r="AW142" s="14" t="s">
        <v>37</v>
      </c>
      <c r="AX142" s="14" t="s">
        <v>76</v>
      </c>
      <c r="AY142" s="213" t="s">
        <v>121</v>
      </c>
    </row>
    <row r="143" spans="1:65" s="14" customFormat="1" ht="11.25">
      <c r="B143" s="203"/>
      <c r="C143" s="204"/>
      <c r="D143" s="194" t="s">
        <v>137</v>
      </c>
      <c r="E143" s="205" t="s">
        <v>19</v>
      </c>
      <c r="F143" s="206" t="s">
        <v>200</v>
      </c>
      <c r="G143" s="204"/>
      <c r="H143" s="207">
        <v>7.66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137</v>
      </c>
      <c r="AU143" s="213" t="s">
        <v>86</v>
      </c>
      <c r="AV143" s="14" t="s">
        <v>86</v>
      </c>
      <c r="AW143" s="14" t="s">
        <v>37</v>
      </c>
      <c r="AX143" s="14" t="s">
        <v>76</v>
      </c>
      <c r="AY143" s="213" t="s">
        <v>121</v>
      </c>
    </row>
    <row r="144" spans="1:65" s="14" customFormat="1" ht="11.25">
      <c r="B144" s="203"/>
      <c r="C144" s="204"/>
      <c r="D144" s="194" t="s">
        <v>137</v>
      </c>
      <c r="E144" s="205" t="s">
        <v>19</v>
      </c>
      <c r="F144" s="206" t="s">
        <v>201</v>
      </c>
      <c r="G144" s="204"/>
      <c r="H144" s="207">
        <v>25.914000000000001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137</v>
      </c>
      <c r="AU144" s="213" t="s">
        <v>86</v>
      </c>
      <c r="AV144" s="14" t="s">
        <v>86</v>
      </c>
      <c r="AW144" s="14" t="s">
        <v>37</v>
      </c>
      <c r="AX144" s="14" t="s">
        <v>76</v>
      </c>
      <c r="AY144" s="213" t="s">
        <v>121</v>
      </c>
    </row>
    <row r="145" spans="2:51" s="14" customFormat="1" ht="11.25">
      <c r="B145" s="203"/>
      <c r="C145" s="204"/>
      <c r="D145" s="194" t="s">
        <v>137</v>
      </c>
      <c r="E145" s="205" t="s">
        <v>19</v>
      </c>
      <c r="F145" s="206" t="s">
        <v>202</v>
      </c>
      <c r="G145" s="204"/>
      <c r="H145" s="207">
        <v>31.236999999999998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137</v>
      </c>
      <c r="AU145" s="213" t="s">
        <v>86</v>
      </c>
      <c r="AV145" s="14" t="s">
        <v>86</v>
      </c>
      <c r="AW145" s="14" t="s">
        <v>37</v>
      </c>
      <c r="AX145" s="14" t="s">
        <v>76</v>
      </c>
      <c r="AY145" s="213" t="s">
        <v>121</v>
      </c>
    </row>
    <row r="146" spans="2:51" s="14" customFormat="1" ht="11.25">
      <c r="B146" s="203"/>
      <c r="C146" s="204"/>
      <c r="D146" s="194" t="s">
        <v>137</v>
      </c>
      <c r="E146" s="205" t="s">
        <v>19</v>
      </c>
      <c r="F146" s="206" t="s">
        <v>203</v>
      </c>
      <c r="G146" s="204"/>
      <c r="H146" s="207">
        <v>4.1159999999999997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137</v>
      </c>
      <c r="AU146" s="213" t="s">
        <v>86</v>
      </c>
      <c r="AV146" s="14" t="s">
        <v>86</v>
      </c>
      <c r="AW146" s="14" t="s">
        <v>37</v>
      </c>
      <c r="AX146" s="14" t="s">
        <v>76</v>
      </c>
      <c r="AY146" s="213" t="s">
        <v>121</v>
      </c>
    </row>
    <row r="147" spans="2:51" s="14" customFormat="1" ht="11.25">
      <c r="B147" s="203"/>
      <c r="C147" s="204"/>
      <c r="D147" s="194" t="s">
        <v>137</v>
      </c>
      <c r="E147" s="205" t="s">
        <v>19</v>
      </c>
      <c r="F147" s="206" t="s">
        <v>204</v>
      </c>
      <c r="G147" s="204"/>
      <c r="H147" s="207">
        <v>2.4689999999999999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137</v>
      </c>
      <c r="AU147" s="213" t="s">
        <v>86</v>
      </c>
      <c r="AV147" s="14" t="s">
        <v>86</v>
      </c>
      <c r="AW147" s="14" t="s">
        <v>37</v>
      </c>
      <c r="AX147" s="14" t="s">
        <v>76</v>
      </c>
      <c r="AY147" s="213" t="s">
        <v>121</v>
      </c>
    </row>
    <row r="148" spans="2:51" s="14" customFormat="1" ht="11.25">
      <c r="B148" s="203"/>
      <c r="C148" s="204"/>
      <c r="D148" s="194" t="s">
        <v>137</v>
      </c>
      <c r="E148" s="205" t="s">
        <v>19</v>
      </c>
      <c r="F148" s="206" t="s">
        <v>205</v>
      </c>
      <c r="G148" s="204"/>
      <c r="H148" s="207">
        <v>21.798999999999999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137</v>
      </c>
      <c r="AU148" s="213" t="s">
        <v>86</v>
      </c>
      <c r="AV148" s="14" t="s">
        <v>86</v>
      </c>
      <c r="AW148" s="14" t="s">
        <v>37</v>
      </c>
      <c r="AX148" s="14" t="s">
        <v>76</v>
      </c>
      <c r="AY148" s="213" t="s">
        <v>121</v>
      </c>
    </row>
    <row r="149" spans="2:51" s="14" customFormat="1" ht="11.25">
      <c r="B149" s="203"/>
      <c r="C149" s="204"/>
      <c r="D149" s="194" t="s">
        <v>137</v>
      </c>
      <c r="E149" s="205" t="s">
        <v>19</v>
      </c>
      <c r="F149" s="206" t="s">
        <v>206</v>
      </c>
      <c r="G149" s="204"/>
      <c r="H149" s="207">
        <v>28.141999999999999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137</v>
      </c>
      <c r="AU149" s="213" t="s">
        <v>86</v>
      </c>
      <c r="AV149" s="14" t="s">
        <v>86</v>
      </c>
      <c r="AW149" s="14" t="s">
        <v>37</v>
      </c>
      <c r="AX149" s="14" t="s">
        <v>76</v>
      </c>
      <c r="AY149" s="213" t="s">
        <v>121</v>
      </c>
    </row>
    <row r="150" spans="2:51" s="14" customFormat="1" ht="11.25">
      <c r="B150" s="203"/>
      <c r="C150" s="204"/>
      <c r="D150" s="194" t="s">
        <v>137</v>
      </c>
      <c r="E150" s="205" t="s">
        <v>19</v>
      </c>
      <c r="F150" s="206" t="s">
        <v>207</v>
      </c>
      <c r="G150" s="204"/>
      <c r="H150" s="207">
        <v>17.335999999999999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137</v>
      </c>
      <c r="AU150" s="213" t="s">
        <v>86</v>
      </c>
      <c r="AV150" s="14" t="s">
        <v>86</v>
      </c>
      <c r="AW150" s="14" t="s">
        <v>37</v>
      </c>
      <c r="AX150" s="14" t="s">
        <v>76</v>
      </c>
      <c r="AY150" s="213" t="s">
        <v>121</v>
      </c>
    </row>
    <row r="151" spans="2:51" s="14" customFormat="1" ht="11.25">
      <c r="B151" s="203"/>
      <c r="C151" s="204"/>
      <c r="D151" s="194" t="s">
        <v>137</v>
      </c>
      <c r="E151" s="205" t="s">
        <v>19</v>
      </c>
      <c r="F151" s="206" t="s">
        <v>208</v>
      </c>
      <c r="G151" s="204"/>
      <c r="H151" s="207">
        <v>10.87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137</v>
      </c>
      <c r="AU151" s="213" t="s">
        <v>86</v>
      </c>
      <c r="AV151" s="14" t="s">
        <v>86</v>
      </c>
      <c r="AW151" s="14" t="s">
        <v>37</v>
      </c>
      <c r="AX151" s="14" t="s">
        <v>76</v>
      </c>
      <c r="AY151" s="213" t="s">
        <v>121</v>
      </c>
    </row>
    <row r="152" spans="2:51" s="13" customFormat="1" ht="11.25">
      <c r="B152" s="192"/>
      <c r="C152" s="193"/>
      <c r="D152" s="194" t="s">
        <v>137</v>
      </c>
      <c r="E152" s="195" t="s">
        <v>19</v>
      </c>
      <c r="F152" s="196" t="s">
        <v>209</v>
      </c>
      <c r="G152" s="193"/>
      <c r="H152" s="195" t="s">
        <v>19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137</v>
      </c>
      <c r="AU152" s="202" t="s">
        <v>86</v>
      </c>
      <c r="AV152" s="13" t="s">
        <v>84</v>
      </c>
      <c r="AW152" s="13" t="s">
        <v>37</v>
      </c>
      <c r="AX152" s="13" t="s">
        <v>76</v>
      </c>
      <c r="AY152" s="202" t="s">
        <v>121</v>
      </c>
    </row>
    <row r="153" spans="2:51" s="14" customFormat="1" ht="11.25">
      <c r="B153" s="203"/>
      <c r="C153" s="204"/>
      <c r="D153" s="194" t="s">
        <v>137</v>
      </c>
      <c r="E153" s="205" t="s">
        <v>19</v>
      </c>
      <c r="F153" s="206" t="s">
        <v>210</v>
      </c>
      <c r="G153" s="204"/>
      <c r="H153" s="207">
        <v>-48.7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137</v>
      </c>
      <c r="AU153" s="213" t="s">
        <v>86</v>
      </c>
      <c r="AV153" s="14" t="s">
        <v>86</v>
      </c>
      <c r="AW153" s="14" t="s">
        <v>37</v>
      </c>
      <c r="AX153" s="14" t="s">
        <v>76</v>
      </c>
      <c r="AY153" s="213" t="s">
        <v>121</v>
      </c>
    </row>
    <row r="154" spans="2:51" s="13" customFormat="1" ht="11.25">
      <c r="B154" s="192"/>
      <c r="C154" s="193"/>
      <c r="D154" s="194" t="s">
        <v>137</v>
      </c>
      <c r="E154" s="195" t="s">
        <v>19</v>
      </c>
      <c r="F154" s="196" t="s">
        <v>211</v>
      </c>
      <c r="G154" s="193"/>
      <c r="H154" s="195" t="s">
        <v>19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137</v>
      </c>
      <c r="AU154" s="202" t="s">
        <v>86</v>
      </c>
      <c r="AV154" s="13" t="s">
        <v>84</v>
      </c>
      <c r="AW154" s="13" t="s">
        <v>37</v>
      </c>
      <c r="AX154" s="13" t="s">
        <v>76</v>
      </c>
      <c r="AY154" s="202" t="s">
        <v>121</v>
      </c>
    </row>
    <row r="155" spans="2:51" s="14" customFormat="1" ht="11.25">
      <c r="B155" s="203"/>
      <c r="C155" s="204"/>
      <c r="D155" s="194" t="s">
        <v>137</v>
      </c>
      <c r="E155" s="205" t="s">
        <v>19</v>
      </c>
      <c r="F155" s="206" t="s">
        <v>212</v>
      </c>
      <c r="G155" s="204"/>
      <c r="H155" s="207">
        <v>28.670999999999999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137</v>
      </c>
      <c r="AU155" s="213" t="s">
        <v>86</v>
      </c>
      <c r="AV155" s="14" t="s">
        <v>86</v>
      </c>
      <c r="AW155" s="14" t="s">
        <v>37</v>
      </c>
      <c r="AX155" s="14" t="s">
        <v>76</v>
      </c>
      <c r="AY155" s="213" t="s">
        <v>121</v>
      </c>
    </row>
    <row r="156" spans="2:51" s="13" customFormat="1" ht="11.25">
      <c r="B156" s="192"/>
      <c r="C156" s="193"/>
      <c r="D156" s="194" t="s">
        <v>137</v>
      </c>
      <c r="E156" s="195" t="s">
        <v>19</v>
      </c>
      <c r="F156" s="196" t="s">
        <v>213</v>
      </c>
      <c r="G156" s="193"/>
      <c r="H156" s="195" t="s">
        <v>19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137</v>
      </c>
      <c r="AU156" s="202" t="s">
        <v>86</v>
      </c>
      <c r="AV156" s="13" t="s">
        <v>84</v>
      </c>
      <c r="AW156" s="13" t="s">
        <v>37</v>
      </c>
      <c r="AX156" s="13" t="s">
        <v>76</v>
      </c>
      <c r="AY156" s="202" t="s">
        <v>121</v>
      </c>
    </row>
    <row r="157" spans="2:51" s="14" customFormat="1" ht="11.25">
      <c r="B157" s="203"/>
      <c r="C157" s="204"/>
      <c r="D157" s="194" t="s">
        <v>137</v>
      </c>
      <c r="E157" s="205" t="s">
        <v>19</v>
      </c>
      <c r="F157" s="206" t="s">
        <v>214</v>
      </c>
      <c r="G157" s="204"/>
      <c r="H157" s="207">
        <v>18.957000000000001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137</v>
      </c>
      <c r="AU157" s="213" t="s">
        <v>86</v>
      </c>
      <c r="AV157" s="14" t="s">
        <v>86</v>
      </c>
      <c r="AW157" s="14" t="s">
        <v>37</v>
      </c>
      <c r="AX157" s="14" t="s">
        <v>76</v>
      </c>
      <c r="AY157" s="213" t="s">
        <v>121</v>
      </c>
    </row>
    <row r="158" spans="2:51" s="13" customFormat="1" ht="11.25">
      <c r="B158" s="192"/>
      <c r="C158" s="193"/>
      <c r="D158" s="194" t="s">
        <v>137</v>
      </c>
      <c r="E158" s="195" t="s">
        <v>19</v>
      </c>
      <c r="F158" s="196" t="s">
        <v>215</v>
      </c>
      <c r="G158" s="193"/>
      <c r="H158" s="195" t="s">
        <v>19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137</v>
      </c>
      <c r="AU158" s="202" t="s">
        <v>86</v>
      </c>
      <c r="AV158" s="13" t="s">
        <v>84</v>
      </c>
      <c r="AW158" s="13" t="s">
        <v>37</v>
      </c>
      <c r="AX158" s="13" t="s">
        <v>76</v>
      </c>
      <c r="AY158" s="202" t="s">
        <v>121</v>
      </c>
    </row>
    <row r="159" spans="2:51" s="14" customFormat="1" ht="11.25">
      <c r="B159" s="203"/>
      <c r="C159" s="204"/>
      <c r="D159" s="194" t="s">
        <v>137</v>
      </c>
      <c r="E159" s="205" t="s">
        <v>19</v>
      </c>
      <c r="F159" s="206" t="s">
        <v>216</v>
      </c>
      <c r="G159" s="204"/>
      <c r="H159" s="207">
        <v>18.445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137</v>
      </c>
      <c r="AU159" s="213" t="s">
        <v>86</v>
      </c>
      <c r="AV159" s="14" t="s">
        <v>86</v>
      </c>
      <c r="AW159" s="14" t="s">
        <v>37</v>
      </c>
      <c r="AX159" s="14" t="s">
        <v>76</v>
      </c>
      <c r="AY159" s="213" t="s">
        <v>121</v>
      </c>
    </row>
    <row r="160" spans="2:51" s="13" customFormat="1" ht="11.25">
      <c r="B160" s="192"/>
      <c r="C160" s="193"/>
      <c r="D160" s="194" t="s">
        <v>137</v>
      </c>
      <c r="E160" s="195" t="s">
        <v>19</v>
      </c>
      <c r="F160" s="196" t="s">
        <v>217</v>
      </c>
      <c r="G160" s="193"/>
      <c r="H160" s="195" t="s">
        <v>19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137</v>
      </c>
      <c r="AU160" s="202" t="s">
        <v>86</v>
      </c>
      <c r="AV160" s="13" t="s">
        <v>84</v>
      </c>
      <c r="AW160" s="13" t="s">
        <v>37</v>
      </c>
      <c r="AX160" s="13" t="s">
        <v>76</v>
      </c>
      <c r="AY160" s="202" t="s">
        <v>121</v>
      </c>
    </row>
    <row r="161" spans="2:51" s="14" customFormat="1" ht="11.25">
      <c r="B161" s="203"/>
      <c r="C161" s="204"/>
      <c r="D161" s="194" t="s">
        <v>137</v>
      </c>
      <c r="E161" s="205" t="s">
        <v>19</v>
      </c>
      <c r="F161" s="206" t="s">
        <v>218</v>
      </c>
      <c r="G161" s="204"/>
      <c r="H161" s="207">
        <v>3.9660000000000002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137</v>
      </c>
      <c r="AU161" s="213" t="s">
        <v>86</v>
      </c>
      <c r="AV161" s="14" t="s">
        <v>86</v>
      </c>
      <c r="AW161" s="14" t="s">
        <v>37</v>
      </c>
      <c r="AX161" s="14" t="s">
        <v>76</v>
      </c>
      <c r="AY161" s="213" t="s">
        <v>121</v>
      </c>
    </row>
    <row r="162" spans="2:51" s="13" customFormat="1" ht="11.25">
      <c r="B162" s="192"/>
      <c r="C162" s="193"/>
      <c r="D162" s="194" t="s">
        <v>137</v>
      </c>
      <c r="E162" s="195" t="s">
        <v>19</v>
      </c>
      <c r="F162" s="196" t="s">
        <v>219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137</v>
      </c>
      <c r="AU162" s="202" t="s">
        <v>86</v>
      </c>
      <c r="AV162" s="13" t="s">
        <v>84</v>
      </c>
      <c r="AW162" s="13" t="s">
        <v>37</v>
      </c>
      <c r="AX162" s="13" t="s">
        <v>76</v>
      </c>
      <c r="AY162" s="202" t="s">
        <v>121</v>
      </c>
    </row>
    <row r="163" spans="2:51" s="14" customFormat="1" ht="11.25">
      <c r="B163" s="203"/>
      <c r="C163" s="204"/>
      <c r="D163" s="194" t="s">
        <v>137</v>
      </c>
      <c r="E163" s="205" t="s">
        <v>19</v>
      </c>
      <c r="F163" s="206" t="s">
        <v>220</v>
      </c>
      <c r="G163" s="204"/>
      <c r="H163" s="207">
        <v>2.8650000000000002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137</v>
      </c>
      <c r="AU163" s="213" t="s">
        <v>86</v>
      </c>
      <c r="AV163" s="14" t="s">
        <v>86</v>
      </c>
      <c r="AW163" s="14" t="s">
        <v>37</v>
      </c>
      <c r="AX163" s="14" t="s">
        <v>76</v>
      </c>
      <c r="AY163" s="213" t="s">
        <v>121</v>
      </c>
    </row>
    <row r="164" spans="2:51" s="13" customFormat="1" ht="11.25">
      <c r="B164" s="192"/>
      <c r="C164" s="193"/>
      <c r="D164" s="194" t="s">
        <v>137</v>
      </c>
      <c r="E164" s="195" t="s">
        <v>19</v>
      </c>
      <c r="F164" s="196" t="s">
        <v>221</v>
      </c>
      <c r="G164" s="193"/>
      <c r="H164" s="195" t="s">
        <v>19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137</v>
      </c>
      <c r="AU164" s="202" t="s">
        <v>86</v>
      </c>
      <c r="AV164" s="13" t="s">
        <v>84</v>
      </c>
      <c r="AW164" s="13" t="s">
        <v>37</v>
      </c>
      <c r="AX164" s="13" t="s">
        <v>76</v>
      </c>
      <c r="AY164" s="202" t="s">
        <v>121</v>
      </c>
    </row>
    <row r="165" spans="2:51" s="14" customFormat="1" ht="11.25">
      <c r="B165" s="203"/>
      <c r="C165" s="204"/>
      <c r="D165" s="194" t="s">
        <v>137</v>
      </c>
      <c r="E165" s="205" t="s">
        <v>19</v>
      </c>
      <c r="F165" s="206" t="s">
        <v>222</v>
      </c>
      <c r="G165" s="204"/>
      <c r="H165" s="207">
        <v>3.319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137</v>
      </c>
      <c r="AU165" s="213" t="s">
        <v>86</v>
      </c>
      <c r="AV165" s="14" t="s">
        <v>86</v>
      </c>
      <c r="AW165" s="14" t="s">
        <v>37</v>
      </c>
      <c r="AX165" s="14" t="s">
        <v>76</v>
      </c>
      <c r="AY165" s="213" t="s">
        <v>121</v>
      </c>
    </row>
    <row r="166" spans="2:51" s="13" customFormat="1" ht="11.25">
      <c r="B166" s="192"/>
      <c r="C166" s="193"/>
      <c r="D166" s="194" t="s">
        <v>137</v>
      </c>
      <c r="E166" s="195" t="s">
        <v>19</v>
      </c>
      <c r="F166" s="196" t="s">
        <v>223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137</v>
      </c>
      <c r="AU166" s="202" t="s">
        <v>86</v>
      </c>
      <c r="AV166" s="13" t="s">
        <v>84</v>
      </c>
      <c r="AW166" s="13" t="s">
        <v>37</v>
      </c>
      <c r="AX166" s="13" t="s">
        <v>76</v>
      </c>
      <c r="AY166" s="202" t="s">
        <v>121</v>
      </c>
    </row>
    <row r="167" spans="2:51" s="14" customFormat="1" ht="11.25">
      <c r="B167" s="203"/>
      <c r="C167" s="204"/>
      <c r="D167" s="194" t="s">
        <v>137</v>
      </c>
      <c r="E167" s="205" t="s">
        <v>19</v>
      </c>
      <c r="F167" s="206" t="s">
        <v>224</v>
      </c>
      <c r="G167" s="204"/>
      <c r="H167" s="207">
        <v>6.3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137</v>
      </c>
      <c r="AU167" s="213" t="s">
        <v>86</v>
      </c>
      <c r="AV167" s="14" t="s">
        <v>86</v>
      </c>
      <c r="AW167" s="14" t="s">
        <v>37</v>
      </c>
      <c r="AX167" s="14" t="s">
        <v>76</v>
      </c>
      <c r="AY167" s="213" t="s">
        <v>121</v>
      </c>
    </row>
    <row r="168" spans="2:51" s="13" customFormat="1" ht="11.25">
      <c r="B168" s="192"/>
      <c r="C168" s="193"/>
      <c r="D168" s="194" t="s">
        <v>137</v>
      </c>
      <c r="E168" s="195" t="s">
        <v>19</v>
      </c>
      <c r="F168" s="196" t="s">
        <v>225</v>
      </c>
      <c r="G168" s="193"/>
      <c r="H168" s="195" t="s">
        <v>19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137</v>
      </c>
      <c r="AU168" s="202" t="s">
        <v>86</v>
      </c>
      <c r="AV168" s="13" t="s">
        <v>84</v>
      </c>
      <c r="AW168" s="13" t="s">
        <v>37</v>
      </c>
      <c r="AX168" s="13" t="s">
        <v>76</v>
      </c>
      <c r="AY168" s="202" t="s">
        <v>121</v>
      </c>
    </row>
    <row r="169" spans="2:51" s="14" customFormat="1" ht="11.25">
      <c r="B169" s="203"/>
      <c r="C169" s="204"/>
      <c r="D169" s="194" t="s">
        <v>137</v>
      </c>
      <c r="E169" s="205" t="s">
        <v>19</v>
      </c>
      <c r="F169" s="206" t="s">
        <v>226</v>
      </c>
      <c r="G169" s="204"/>
      <c r="H169" s="207">
        <v>0.93700000000000006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137</v>
      </c>
      <c r="AU169" s="213" t="s">
        <v>86</v>
      </c>
      <c r="AV169" s="14" t="s">
        <v>86</v>
      </c>
      <c r="AW169" s="14" t="s">
        <v>37</v>
      </c>
      <c r="AX169" s="14" t="s">
        <v>76</v>
      </c>
      <c r="AY169" s="213" t="s">
        <v>121</v>
      </c>
    </row>
    <row r="170" spans="2:51" s="13" customFormat="1" ht="11.25">
      <c r="B170" s="192"/>
      <c r="C170" s="193"/>
      <c r="D170" s="194" t="s">
        <v>137</v>
      </c>
      <c r="E170" s="195" t="s">
        <v>19</v>
      </c>
      <c r="F170" s="196" t="s">
        <v>227</v>
      </c>
      <c r="G170" s="193"/>
      <c r="H170" s="195" t="s">
        <v>19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137</v>
      </c>
      <c r="AU170" s="202" t="s">
        <v>86</v>
      </c>
      <c r="AV170" s="13" t="s">
        <v>84</v>
      </c>
      <c r="AW170" s="13" t="s">
        <v>37</v>
      </c>
      <c r="AX170" s="13" t="s">
        <v>76</v>
      </c>
      <c r="AY170" s="202" t="s">
        <v>121</v>
      </c>
    </row>
    <row r="171" spans="2:51" s="14" customFormat="1" ht="11.25">
      <c r="B171" s="203"/>
      <c r="C171" s="204"/>
      <c r="D171" s="194" t="s">
        <v>137</v>
      </c>
      <c r="E171" s="205" t="s">
        <v>19</v>
      </c>
      <c r="F171" s="206" t="s">
        <v>228</v>
      </c>
      <c r="G171" s="204"/>
      <c r="H171" s="207">
        <v>1.137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137</v>
      </c>
      <c r="AU171" s="213" t="s">
        <v>86</v>
      </c>
      <c r="AV171" s="14" t="s">
        <v>86</v>
      </c>
      <c r="AW171" s="14" t="s">
        <v>37</v>
      </c>
      <c r="AX171" s="14" t="s">
        <v>76</v>
      </c>
      <c r="AY171" s="213" t="s">
        <v>121</v>
      </c>
    </row>
    <row r="172" spans="2:51" s="13" customFormat="1" ht="11.25">
      <c r="B172" s="192"/>
      <c r="C172" s="193"/>
      <c r="D172" s="194" t="s">
        <v>137</v>
      </c>
      <c r="E172" s="195" t="s">
        <v>19</v>
      </c>
      <c r="F172" s="196" t="s">
        <v>229</v>
      </c>
      <c r="G172" s="193"/>
      <c r="H172" s="195" t="s">
        <v>19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137</v>
      </c>
      <c r="AU172" s="202" t="s">
        <v>86</v>
      </c>
      <c r="AV172" s="13" t="s">
        <v>84</v>
      </c>
      <c r="AW172" s="13" t="s">
        <v>37</v>
      </c>
      <c r="AX172" s="13" t="s">
        <v>76</v>
      </c>
      <c r="AY172" s="202" t="s">
        <v>121</v>
      </c>
    </row>
    <row r="173" spans="2:51" s="14" customFormat="1" ht="11.25">
      <c r="B173" s="203"/>
      <c r="C173" s="204"/>
      <c r="D173" s="194" t="s">
        <v>137</v>
      </c>
      <c r="E173" s="205" t="s">
        <v>19</v>
      </c>
      <c r="F173" s="206" t="s">
        <v>230</v>
      </c>
      <c r="G173" s="204"/>
      <c r="H173" s="207">
        <v>2.8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137</v>
      </c>
      <c r="AU173" s="213" t="s">
        <v>86</v>
      </c>
      <c r="AV173" s="14" t="s">
        <v>86</v>
      </c>
      <c r="AW173" s="14" t="s">
        <v>37</v>
      </c>
      <c r="AX173" s="14" t="s">
        <v>76</v>
      </c>
      <c r="AY173" s="213" t="s">
        <v>121</v>
      </c>
    </row>
    <row r="174" spans="2:51" s="13" customFormat="1" ht="11.25">
      <c r="B174" s="192"/>
      <c r="C174" s="193"/>
      <c r="D174" s="194" t="s">
        <v>137</v>
      </c>
      <c r="E174" s="195" t="s">
        <v>19</v>
      </c>
      <c r="F174" s="196" t="s">
        <v>231</v>
      </c>
      <c r="G174" s="193"/>
      <c r="H174" s="195" t="s">
        <v>19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137</v>
      </c>
      <c r="AU174" s="202" t="s">
        <v>86</v>
      </c>
      <c r="AV174" s="13" t="s">
        <v>84</v>
      </c>
      <c r="AW174" s="13" t="s">
        <v>37</v>
      </c>
      <c r="AX174" s="13" t="s">
        <v>76</v>
      </c>
      <c r="AY174" s="202" t="s">
        <v>121</v>
      </c>
    </row>
    <row r="175" spans="2:51" s="14" customFormat="1" ht="11.25">
      <c r="B175" s="203"/>
      <c r="C175" s="204"/>
      <c r="D175" s="194" t="s">
        <v>137</v>
      </c>
      <c r="E175" s="205" t="s">
        <v>19</v>
      </c>
      <c r="F175" s="206" t="s">
        <v>232</v>
      </c>
      <c r="G175" s="204"/>
      <c r="H175" s="207">
        <v>0.52100000000000002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137</v>
      </c>
      <c r="AU175" s="213" t="s">
        <v>86</v>
      </c>
      <c r="AV175" s="14" t="s">
        <v>86</v>
      </c>
      <c r="AW175" s="14" t="s">
        <v>37</v>
      </c>
      <c r="AX175" s="14" t="s">
        <v>76</v>
      </c>
      <c r="AY175" s="213" t="s">
        <v>121</v>
      </c>
    </row>
    <row r="176" spans="2:51" s="13" customFormat="1" ht="11.25">
      <c r="B176" s="192"/>
      <c r="C176" s="193"/>
      <c r="D176" s="194" t="s">
        <v>137</v>
      </c>
      <c r="E176" s="195" t="s">
        <v>19</v>
      </c>
      <c r="F176" s="196" t="s">
        <v>233</v>
      </c>
      <c r="G176" s="193"/>
      <c r="H176" s="195" t="s">
        <v>19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137</v>
      </c>
      <c r="AU176" s="202" t="s">
        <v>86</v>
      </c>
      <c r="AV176" s="13" t="s">
        <v>84</v>
      </c>
      <c r="AW176" s="13" t="s">
        <v>37</v>
      </c>
      <c r="AX176" s="13" t="s">
        <v>76</v>
      </c>
      <c r="AY176" s="202" t="s">
        <v>121</v>
      </c>
    </row>
    <row r="177" spans="1:65" s="14" customFormat="1" ht="11.25">
      <c r="B177" s="203"/>
      <c r="C177" s="204"/>
      <c r="D177" s="194" t="s">
        <v>137</v>
      </c>
      <c r="E177" s="205" t="s">
        <v>19</v>
      </c>
      <c r="F177" s="206" t="s">
        <v>234</v>
      </c>
      <c r="G177" s="204"/>
      <c r="H177" s="207">
        <v>0.35499999999999998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137</v>
      </c>
      <c r="AU177" s="213" t="s">
        <v>86</v>
      </c>
      <c r="AV177" s="14" t="s">
        <v>86</v>
      </c>
      <c r="AW177" s="14" t="s">
        <v>37</v>
      </c>
      <c r="AX177" s="14" t="s">
        <v>76</v>
      </c>
      <c r="AY177" s="213" t="s">
        <v>121</v>
      </c>
    </row>
    <row r="178" spans="1:65" s="13" customFormat="1" ht="11.25">
      <c r="B178" s="192"/>
      <c r="C178" s="193"/>
      <c r="D178" s="194" t="s">
        <v>137</v>
      </c>
      <c r="E178" s="195" t="s">
        <v>19</v>
      </c>
      <c r="F178" s="196" t="s">
        <v>235</v>
      </c>
      <c r="G178" s="193"/>
      <c r="H178" s="195" t="s">
        <v>19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137</v>
      </c>
      <c r="AU178" s="202" t="s">
        <v>86</v>
      </c>
      <c r="AV178" s="13" t="s">
        <v>84</v>
      </c>
      <c r="AW178" s="13" t="s">
        <v>37</v>
      </c>
      <c r="AX178" s="13" t="s">
        <v>76</v>
      </c>
      <c r="AY178" s="202" t="s">
        <v>121</v>
      </c>
    </row>
    <row r="179" spans="1:65" s="14" customFormat="1" ht="11.25">
      <c r="B179" s="203"/>
      <c r="C179" s="204"/>
      <c r="D179" s="194" t="s">
        <v>137</v>
      </c>
      <c r="E179" s="205" t="s">
        <v>19</v>
      </c>
      <c r="F179" s="206" t="s">
        <v>236</v>
      </c>
      <c r="G179" s="204"/>
      <c r="H179" s="207">
        <v>13.102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137</v>
      </c>
      <c r="AU179" s="213" t="s">
        <v>86</v>
      </c>
      <c r="AV179" s="14" t="s">
        <v>86</v>
      </c>
      <c r="AW179" s="14" t="s">
        <v>37</v>
      </c>
      <c r="AX179" s="14" t="s">
        <v>76</v>
      </c>
      <c r="AY179" s="213" t="s">
        <v>121</v>
      </c>
    </row>
    <row r="180" spans="1:65" s="13" customFormat="1" ht="11.25">
      <c r="B180" s="192"/>
      <c r="C180" s="193"/>
      <c r="D180" s="194" t="s">
        <v>137</v>
      </c>
      <c r="E180" s="195" t="s">
        <v>19</v>
      </c>
      <c r="F180" s="196" t="s">
        <v>237</v>
      </c>
      <c r="G180" s="193"/>
      <c r="H180" s="195" t="s">
        <v>19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137</v>
      </c>
      <c r="AU180" s="202" t="s">
        <v>86</v>
      </c>
      <c r="AV180" s="13" t="s">
        <v>84</v>
      </c>
      <c r="AW180" s="13" t="s">
        <v>37</v>
      </c>
      <c r="AX180" s="13" t="s">
        <v>76</v>
      </c>
      <c r="AY180" s="202" t="s">
        <v>121</v>
      </c>
    </row>
    <row r="181" spans="1:65" s="14" customFormat="1" ht="11.25">
      <c r="B181" s="203"/>
      <c r="C181" s="204"/>
      <c r="D181" s="194" t="s">
        <v>137</v>
      </c>
      <c r="E181" s="205" t="s">
        <v>19</v>
      </c>
      <c r="F181" s="206" t="s">
        <v>238</v>
      </c>
      <c r="G181" s="204"/>
      <c r="H181" s="207">
        <v>28.844999999999999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137</v>
      </c>
      <c r="AU181" s="213" t="s">
        <v>86</v>
      </c>
      <c r="AV181" s="14" t="s">
        <v>86</v>
      </c>
      <c r="AW181" s="14" t="s">
        <v>37</v>
      </c>
      <c r="AX181" s="14" t="s">
        <v>76</v>
      </c>
      <c r="AY181" s="213" t="s">
        <v>121</v>
      </c>
    </row>
    <row r="182" spans="1:65" s="13" customFormat="1" ht="11.25">
      <c r="B182" s="192"/>
      <c r="C182" s="193"/>
      <c r="D182" s="194" t="s">
        <v>137</v>
      </c>
      <c r="E182" s="195" t="s">
        <v>19</v>
      </c>
      <c r="F182" s="196" t="s">
        <v>239</v>
      </c>
      <c r="G182" s="193"/>
      <c r="H182" s="195" t="s">
        <v>19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137</v>
      </c>
      <c r="AU182" s="202" t="s">
        <v>86</v>
      </c>
      <c r="AV182" s="13" t="s">
        <v>84</v>
      </c>
      <c r="AW182" s="13" t="s">
        <v>37</v>
      </c>
      <c r="AX182" s="13" t="s">
        <v>76</v>
      </c>
      <c r="AY182" s="202" t="s">
        <v>121</v>
      </c>
    </row>
    <row r="183" spans="1:65" s="14" customFormat="1" ht="11.25">
      <c r="B183" s="203"/>
      <c r="C183" s="204"/>
      <c r="D183" s="194" t="s">
        <v>137</v>
      </c>
      <c r="E183" s="205" t="s">
        <v>19</v>
      </c>
      <c r="F183" s="206" t="s">
        <v>240</v>
      </c>
      <c r="G183" s="204"/>
      <c r="H183" s="207">
        <v>4.3929999999999998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137</v>
      </c>
      <c r="AU183" s="213" t="s">
        <v>86</v>
      </c>
      <c r="AV183" s="14" t="s">
        <v>86</v>
      </c>
      <c r="AW183" s="14" t="s">
        <v>37</v>
      </c>
      <c r="AX183" s="14" t="s">
        <v>76</v>
      </c>
      <c r="AY183" s="213" t="s">
        <v>121</v>
      </c>
    </row>
    <row r="184" spans="1:65" s="13" customFormat="1" ht="11.25">
      <c r="B184" s="192"/>
      <c r="C184" s="193"/>
      <c r="D184" s="194" t="s">
        <v>137</v>
      </c>
      <c r="E184" s="195" t="s">
        <v>19</v>
      </c>
      <c r="F184" s="196" t="s">
        <v>241</v>
      </c>
      <c r="G184" s="193"/>
      <c r="H184" s="195" t="s">
        <v>19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137</v>
      </c>
      <c r="AU184" s="202" t="s">
        <v>86</v>
      </c>
      <c r="AV184" s="13" t="s">
        <v>84</v>
      </c>
      <c r="AW184" s="13" t="s">
        <v>37</v>
      </c>
      <c r="AX184" s="13" t="s">
        <v>76</v>
      </c>
      <c r="AY184" s="202" t="s">
        <v>121</v>
      </c>
    </row>
    <row r="185" spans="1:65" s="14" customFormat="1" ht="11.25">
      <c r="B185" s="203"/>
      <c r="C185" s="204"/>
      <c r="D185" s="194" t="s">
        <v>137</v>
      </c>
      <c r="E185" s="205" t="s">
        <v>19</v>
      </c>
      <c r="F185" s="206" t="s">
        <v>242</v>
      </c>
      <c r="G185" s="204"/>
      <c r="H185" s="207">
        <v>13.6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137</v>
      </c>
      <c r="AU185" s="213" t="s">
        <v>86</v>
      </c>
      <c r="AV185" s="14" t="s">
        <v>86</v>
      </c>
      <c r="AW185" s="14" t="s">
        <v>37</v>
      </c>
      <c r="AX185" s="14" t="s">
        <v>76</v>
      </c>
      <c r="AY185" s="213" t="s">
        <v>121</v>
      </c>
    </row>
    <row r="186" spans="1:65" s="15" customFormat="1" ht="11.25">
      <c r="B186" s="214"/>
      <c r="C186" s="215"/>
      <c r="D186" s="194" t="s">
        <v>137</v>
      </c>
      <c r="E186" s="216" t="s">
        <v>19</v>
      </c>
      <c r="F186" s="217" t="s">
        <v>142</v>
      </c>
      <c r="G186" s="215"/>
      <c r="H186" s="218">
        <v>312.541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137</v>
      </c>
      <c r="AU186" s="224" t="s">
        <v>86</v>
      </c>
      <c r="AV186" s="15" t="s">
        <v>128</v>
      </c>
      <c r="AW186" s="15" t="s">
        <v>37</v>
      </c>
      <c r="AX186" s="15" t="s">
        <v>84</v>
      </c>
      <c r="AY186" s="224" t="s">
        <v>121</v>
      </c>
    </row>
    <row r="187" spans="1:65" s="2" customFormat="1" ht="37.9" customHeight="1">
      <c r="A187" s="35"/>
      <c r="B187" s="36"/>
      <c r="C187" s="225" t="s">
        <v>243</v>
      </c>
      <c r="D187" s="225" t="s">
        <v>244</v>
      </c>
      <c r="E187" s="226" t="s">
        <v>245</v>
      </c>
      <c r="F187" s="227" t="s">
        <v>246</v>
      </c>
      <c r="G187" s="228" t="s">
        <v>126</v>
      </c>
      <c r="H187" s="229">
        <v>1</v>
      </c>
      <c r="I187" s="230"/>
      <c r="J187" s="231">
        <f>ROUND(I187*H187,2)</f>
        <v>0</v>
      </c>
      <c r="K187" s="227" t="s">
        <v>247</v>
      </c>
      <c r="L187" s="232"/>
      <c r="M187" s="233" t="s">
        <v>19</v>
      </c>
      <c r="N187" s="234" t="s">
        <v>47</v>
      </c>
      <c r="O187" s="65"/>
      <c r="P187" s="183">
        <f>O187*H187</f>
        <v>0</v>
      </c>
      <c r="Q187" s="183">
        <v>3.2000000000000001E-2</v>
      </c>
      <c r="R187" s="183">
        <f>Q187*H187</f>
        <v>3.2000000000000001E-2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183</v>
      </c>
      <c r="AT187" s="185" t="s">
        <v>244</v>
      </c>
      <c r="AU187" s="185" t="s">
        <v>86</v>
      </c>
      <c r="AY187" s="18" t="s">
        <v>121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84</v>
      </c>
      <c r="BK187" s="186">
        <f>ROUND(I187*H187,2)</f>
        <v>0</v>
      </c>
      <c r="BL187" s="18" t="s">
        <v>128</v>
      </c>
      <c r="BM187" s="185" t="s">
        <v>248</v>
      </c>
    </row>
    <row r="188" spans="1:65" s="2" customFormat="1" ht="24.2" customHeight="1">
      <c r="A188" s="35"/>
      <c r="B188" s="36"/>
      <c r="C188" s="174" t="s">
        <v>249</v>
      </c>
      <c r="D188" s="174" t="s">
        <v>123</v>
      </c>
      <c r="E188" s="175" t="s">
        <v>250</v>
      </c>
      <c r="F188" s="176" t="s">
        <v>251</v>
      </c>
      <c r="G188" s="177" t="s">
        <v>167</v>
      </c>
      <c r="H188" s="178">
        <v>21.5</v>
      </c>
      <c r="I188" s="179"/>
      <c r="J188" s="180">
        <f>ROUND(I188*H188,2)</f>
        <v>0</v>
      </c>
      <c r="K188" s="176" t="s">
        <v>127</v>
      </c>
      <c r="L188" s="40"/>
      <c r="M188" s="181" t="s">
        <v>19</v>
      </c>
      <c r="N188" s="182" t="s">
        <v>47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128</v>
      </c>
      <c r="AT188" s="185" t="s">
        <v>123</v>
      </c>
      <c r="AU188" s="185" t="s">
        <v>86</v>
      </c>
      <c r="AY188" s="18" t="s">
        <v>121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128</v>
      </c>
      <c r="BM188" s="185" t="s">
        <v>252</v>
      </c>
    </row>
    <row r="189" spans="1:65" s="2" customFormat="1" ht="11.25">
      <c r="A189" s="35"/>
      <c r="B189" s="36"/>
      <c r="C189" s="37"/>
      <c r="D189" s="187" t="s">
        <v>130</v>
      </c>
      <c r="E189" s="37"/>
      <c r="F189" s="188" t="s">
        <v>253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130</v>
      </c>
      <c r="AU189" s="18" t="s">
        <v>86</v>
      </c>
    </row>
    <row r="190" spans="1:65" s="13" customFormat="1" ht="11.25">
      <c r="B190" s="192"/>
      <c r="C190" s="193"/>
      <c r="D190" s="194" t="s">
        <v>137</v>
      </c>
      <c r="E190" s="195" t="s">
        <v>19</v>
      </c>
      <c r="F190" s="196" t="s">
        <v>254</v>
      </c>
      <c r="G190" s="193"/>
      <c r="H190" s="195" t="s">
        <v>19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137</v>
      </c>
      <c r="AU190" s="202" t="s">
        <v>86</v>
      </c>
      <c r="AV190" s="13" t="s">
        <v>84</v>
      </c>
      <c r="AW190" s="13" t="s">
        <v>37</v>
      </c>
      <c r="AX190" s="13" t="s">
        <v>76</v>
      </c>
      <c r="AY190" s="202" t="s">
        <v>121</v>
      </c>
    </row>
    <row r="191" spans="1:65" s="14" customFormat="1" ht="11.25">
      <c r="B191" s="203"/>
      <c r="C191" s="204"/>
      <c r="D191" s="194" t="s">
        <v>137</v>
      </c>
      <c r="E191" s="205" t="s">
        <v>19</v>
      </c>
      <c r="F191" s="206" t="s">
        <v>255</v>
      </c>
      <c r="G191" s="204"/>
      <c r="H191" s="207">
        <v>19.2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137</v>
      </c>
      <c r="AU191" s="213" t="s">
        <v>86</v>
      </c>
      <c r="AV191" s="14" t="s">
        <v>86</v>
      </c>
      <c r="AW191" s="14" t="s">
        <v>37</v>
      </c>
      <c r="AX191" s="14" t="s">
        <v>76</v>
      </c>
      <c r="AY191" s="213" t="s">
        <v>121</v>
      </c>
    </row>
    <row r="192" spans="1:65" s="13" customFormat="1" ht="11.25">
      <c r="B192" s="192"/>
      <c r="C192" s="193"/>
      <c r="D192" s="194" t="s">
        <v>137</v>
      </c>
      <c r="E192" s="195" t="s">
        <v>19</v>
      </c>
      <c r="F192" s="196" t="s">
        <v>256</v>
      </c>
      <c r="G192" s="193"/>
      <c r="H192" s="195" t="s">
        <v>19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137</v>
      </c>
      <c r="AU192" s="202" t="s">
        <v>86</v>
      </c>
      <c r="AV192" s="13" t="s">
        <v>84</v>
      </c>
      <c r="AW192" s="13" t="s">
        <v>37</v>
      </c>
      <c r="AX192" s="13" t="s">
        <v>76</v>
      </c>
      <c r="AY192" s="202" t="s">
        <v>121</v>
      </c>
    </row>
    <row r="193" spans="1:65" s="14" customFormat="1" ht="11.25">
      <c r="B193" s="203"/>
      <c r="C193" s="204"/>
      <c r="D193" s="194" t="s">
        <v>137</v>
      </c>
      <c r="E193" s="205" t="s">
        <v>19</v>
      </c>
      <c r="F193" s="206" t="s">
        <v>257</v>
      </c>
      <c r="G193" s="204"/>
      <c r="H193" s="207">
        <v>2.2999999999999998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137</v>
      </c>
      <c r="AU193" s="213" t="s">
        <v>86</v>
      </c>
      <c r="AV193" s="14" t="s">
        <v>86</v>
      </c>
      <c r="AW193" s="14" t="s">
        <v>37</v>
      </c>
      <c r="AX193" s="14" t="s">
        <v>76</v>
      </c>
      <c r="AY193" s="213" t="s">
        <v>121</v>
      </c>
    </row>
    <row r="194" spans="1:65" s="15" customFormat="1" ht="11.25">
      <c r="B194" s="214"/>
      <c r="C194" s="215"/>
      <c r="D194" s="194" t="s">
        <v>137</v>
      </c>
      <c r="E194" s="216" t="s">
        <v>19</v>
      </c>
      <c r="F194" s="217" t="s">
        <v>142</v>
      </c>
      <c r="G194" s="215"/>
      <c r="H194" s="218">
        <v>21.5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137</v>
      </c>
      <c r="AU194" s="224" t="s">
        <v>86</v>
      </c>
      <c r="AV194" s="15" t="s">
        <v>128</v>
      </c>
      <c r="AW194" s="15" t="s">
        <v>37</v>
      </c>
      <c r="AX194" s="15" t="s">
        <v>84</v>
      </c>
      <c r="AY194" s="224" t="s">
        <v>121</v>
      </c>
    </row>
    <row r="195" spans="1:65" s="2" customFormat="1" ht="24.2" customHeight="1">
      <c r="A195" s="35"/>
      <c r="B195" s="36"/>
      <c r="C195" s="174" t="s">
        <v>258</v>
      </c>
      <c r="D195" s="174" t="s">
        <v>123</v>
      </c>
      <c r="E195" s="175" t="s">
        <v>259</v>
      </c>
      <c r="F195" s="176" t="s">
        <v>260</v>
      </c>
      <c r="G195" s="177" t="s">
        <v>167</v>
      </c>
      <c r="H195" s="178">
        <v>46.8</v>
      </c>
      <c r="I195" s="179"/>
      <c r="J195" s="180">
        <f>ROUND(I195*H195,2)</f>
        <v>0</v>
      </c>
      <c r="K195" s="176" t="s">
        <v>127</v>
      </c>
      <c r="L195" s="40"/>
      <c r="M195" s="181" t="s">
        <v>19</v>
      </c>
      <c r="N195" s="182" t="s">
        <v>47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128</v>
      </c>
      <c r="AT195" s="185" t="s">
        <v>123</v>
      </c>
      <c r="AU195" s="185" t="s">
        <v>86</v>
      </c>
      <c r="AY195" s="18" t="s">
        <v>121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84</v>
      </c>
      <c r="BK195" s="186">
        <f>ROUND(I195*H195,2)</f>
        <v>0</v>
      </c>
      <c r="BL195" s="18" t="s">
        <v>128</v>
      </c>
      <c r="BM195" s="185" t="s">
        <v>261</v>
      </c>
    </row>
    <row r="196" spans="1:65" s="2" customFormat="1" ht="11.25">
      <c r="A196" s="35"/>
      <c r="B196" s="36"/>
      <c r="C196" s="37"/>
      <c r="D196" s="187" t="s">
        <v>130</v>
      </c>
      <c r="E196" s="37"/>
      <c r="F196" s="188" t="s">
        <v>262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130</v>
      </c>
      <c r="AU196" s="18" t="s">
        <v>86</v>
      </c>
    </row>
    <row r="197" spans="1:65" s="14" customFormat="1" ht="11.25">
      <c r="B197" s="203"/>
      <c r="C197" s="204"/>
      <c r="D197" s="194" t="s">
        <v>137</v>
      </c>
      <c r="E197" s="205" t="s">
        <v>19</v>
      </c>
      <c r="F197" s="206" t="s">
        <v>263</v>
      </c>
      <c r="G197" s="204"/>
      <c r="H197" s="207">
        <v>46.8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137</v>
      </c>
      <c r="AU197" s="213" t="s">
        <v>86</v>
      </c>
      <c r="AV197" s="14" t="s">
        <v>86</v>
      </c>
      <c r="AW197" s="14" t="s">
        <v>37</v>
      </c>
      <c r="AX197" s="14" t="s">
        <v>76</v>
      </c>
      <c r="AY197" s="213" t="s">
        <v>121</v>
      </c>
    </row>
    <row r="198" spans="1:65" s="15" customFormat="1" ht="11.25">
      <c r="B198" s="214"/>
      <c r="C198" s="215"/>
      <c r="D198" s="194" t="s">
        <v>137</v>
      </c>
      <c r="E198" s="216" t="s">
        <v>19</v>
      </c>
      <c r="F198" s="217" t="s">
        <v>142</v>
      </c>
      <c r="G198" s="215"/>
      <c r="H198" s="218">
        <v>46.8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137</v>
      </c>
      <c r="AU198" s="224" t="s">
        <v>86</v>
      </c>
      <c r="AV198" s="15" t="s">
        <v>128</v>
      </c>
      <c r="AW198" s="15" t="s">
        <v>37</v>
      </c>
      <c r="AX198" s="15" t="s">
        <v>84</v>
      </c>
      <c r="AY198" s="224" t="s">
        <v>121</v>
      </c>
    </row>
    <row r="199" spans="1:65" s="2" customFormat="1" ht="16.5" customHeight="1">
      <c r="A199" s="35"/>
      <c r="B199" s="36"/>
      <c r="C199" s="174" t="s">
        <v>264</v>
      </c>
      <c r="D199" s="174" t="s">
        <v>123</v>
      </c>
      <c r="E199" s="175" t="s">
        <v>265</v>
      </c>
      <c r="F199" s="176" t="s">
        <v>266</v>
      </c>
      <c r="G199" s="177" t="s">
        <v>134</v>
      </c>
      <c r="H199" s="178">
        <v>651.79999999999995</v>
      </c>
      <c r="I199" s="179"/>
      <c r="J199" s="180">
        <f>ROUND(I199*H199,2)</f>
        <v>0</v>
      </c>
      <c r="K199" s="176" t="s">
        <v>127</v>
      </c>
      <c r="L199" s="40"/>
      <c r="M199" s="181" t="s">
        <v>19</v>
      </c>
      <c r="N199" s="182" t="s">
        <v>47</v>
      </c>
      <c r="O199" s="65"/>
      <c r="P199" s="183">
        <f>O199*H199</f>
        <v>0</v>
      </c>
      <c r="Q199" s="183">
        <v>1.99E-3</v>
      </c>
      <c r="R199" s="183">
        <f>Q199*H199</f>
        <v>1.2970819999999998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128</v>
      </c>
      <c r="AT199" s="185" t="s">
        <v>123</v>
      </c>
      <c r="AU199" s="185" t="s">
        <v>86</v>
      </c>
      <c r="AY199" s="18" t="s">
        <v>121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84</v>
      </c>
      <c r="BK199" s="186">
        <f>ROUND(I199*H199,2)</f>
        <v>0</v>
      </c>
      <c r="BL199" s="18" t="s">
        <v>128</v>
      </c>
      <c r="BM199" s="185" t="s">
        <v>267</v>
      </c>
    </row>
    <row r="200" spans="1:65" s="2" customFormat="1" ht="11.25">
      <c r="A200" s="35"/>
      <c r="B200" s="36"/>
      <c r="C200" s="37"/>
      <c r="D200" s="187" t="s">
        <v>130</v>
      </c>
      <c r="E200" s="37"/>
      <c r="F200" s="188" t="s">
        <v>268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130</v>
      </c>
      <c r="AU200" s="18" t="s">
        <v>86</v>
      </c>
    </row>
    <row r="201" spans="1:65" s="13" customFormat="1" ht="11.25">
      <c r="B201" s="192"/>
      <c r="C201" s="193"/>
      <c r="D201" s="194" t="s">
        <v>137</v>
      </c>
      <c r="E201" s="195" t="s">
        <v>19</v>
      </c>
      <c r="F201" s="196" t="s">
        <v>269</v>
      </c>
      <c r="G201" s="193"/>
      <c r="H201" s="195" t="s">
        <v>19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137</v>
      </c>
      <c r="AU201" s="202" t="s">
        <v>86</v>
      </c>
      <c r="AV201" s="13" t="s">
        <v>84</v>
      </c>
      <c r="AW201" s="13" t="s">
        <v>37</v>
      </c>
      <c r="AX201" s="13" t="s">
        <v>76</v>
      </c>
      <c r="AY201" s="202" t="s">
        <v>121</v>
      </c>
    </row>
    <row r="202" spans="1:65" s="14" customFormat="1" ht="11.25">
      <c r="B202" s="203"/>
      <c r="C202" s="204"/>
      <c r="D202" s="194" t="s">
        <v>137</v>
      </c>
      <c r="E202" s="205" t="s">
        <v>19</v>
      </c>
      <c r="F202" s="206" t="s">
        <v>270</v>
      </c>
      <c r="G202" s="204"/>
      <c r="H202" s="207">
        <v>651.79999999999995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137</v>
      </c>
      <c r="AU202" s="213" t="s">
        <v>86</v>
      </c>
      <c r="AV202" s="14" t="s">
        <v>86</v>
      </c>
      <c r="AW202" s="14" t="s">
        <v>37</v>
      </c>
      <c r="AX202" s="14" t="s">
        <v>76</v>
      </c>
      <c r="AY202" s="213" t="s">
        <v>121</v>
      </c>
    </row>
    <row r="203" spans="1:65" s="15" customFormat="1" ht="11.25">
      <c r="B203" s="214"/>
      <c r="C203" s="215"/>
      <c r="D203" s="194" t="s">
        <v>137</v>
      </c>
      <c r="E203" s="216" t="s">
        <v>19</v>
      </c>
      <c r="F203" s="217" t="s">
        <v>142</v>
      </c>
      <c r="G203" s="215"/>
      <c r="H203" s="218">
        <v>651.79999999999995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137</v>
      </c>
      <c r="AU203" s="224" t="s">
        <v>86</v>
      </c>
      <c r="AV203" s="15" t="s">
        <v>128</v>
      </c>
      <c r="AW203" s="15" t="s">
        <v>37</v>
      </c>
      <c r="AX203" s="15" t="s">
        <v>84</v>
      </c>
      <c r="AY203" s="224" t="s">
        <v>121</v>
      </c>
    </row>
    <row r="204" spans="1:65" s="2" customFormat="1" ht="24.2" customHeight="1">
      <c r="A204" s="35"/>
      <c r="B204" s="36"/>
      <c r="C204" s="174" t="s">
        <v>271</v>
      </c>
      <c r="D204" s="174" t="s">
        <v>123</v>
      </c>
      <c r="E204" s="175" t="s">
        <v>272</v>
      </c>
      <c r="F204" s="176" t="s">
        <v>273</v>
      </c>
      <c r="G204" s="177" t="s">
        <v>134</v>
      </c>
      <c r="H204" s="178">
        <v>651.79999999999995</v>
      </c>
      <c r="I204" s="179"/>
      <c r="J204" s="180">
        <f>ROUND(I204*H204,2)</f>
        <v>0</v>
      </c>
      <c r="K204" s="176" t="s">
        <v>127</v>
      </c>
      <c r="L204" s="40"/>
      <c r="M204" s="181" t="s">
        <v>19</v>
      </c>
      <c r="N204" s="182" t="s">
        <v>47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128</v>
      </c>
      <c r="AT204" s="185" t="s">
        <v>123</v>
      </c>
      <c r="AU204" s="185" t="s">
        <v>86</v>
      </c>
      <c r="AY204" s="18" t="s">
        <v>121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84</v>
      </c>
      <c r="BK204" s="186">
        <f>ROUND(I204*H204,2)</f>
        <v>0</v>
      </c>
      <c r="BL204" s="18" t="s">
        <v>128</v>
      </c>
      <c r="BM204" s="185" t="s">
        <v>274</v>
      </c>
    </row>
    <row r="205" spans="1:65" s="2" customFormat="1" ht="11.25">
      <c r="A205" s="35"/>
      <c r="B205" s="36"/>
      <c r="C205" s="37"/>
      <c r="D205" s="187" t="s">
        <v>130</v>
      </c>
      <c r="E205" s="37"/>
      <c r="F205" s="188" t="s">
        <v>275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130</v>
      </c>
      <c r="AU205" s="18" t="s">
        <v>86</v>
      </c>
    </row>
    <row r="206" spans="1:65" s="14" customFormat="1" ht="11.25">
      <c r="B206" s="203"/>
      <c r="C206" s="204"/>
      <c r="D206" s="194" t="s">
        <v>137</v>
      </c>
      <c r="E206" s="205" t="s">
        <v>19</v>
      </c>
      <c r="F206" s="206" t="s">
        <v>270</v>
      </c>
      <c r="G206" s="204"/>
      <c r="H206" s="207">
        <v>651.79999999999995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137</v>
      </c>
      <c r="AU206" s="213" t="s">
        <v>86</v>
      </c>
      <c r="AV206" s="14" t="s">
        <v>86</v>
      </c>
      <c r="AW206" s="14" t="s">
        <v>37</v>
      </c>
      <c r="AX206" s="14" t="s">
        <v>76</v>
      </c>
      <c r="AY206" s="213" t="s">
        <v>121</v>
      </c>
    </row>
    <row r="207" spans="1:65" s="15" customFormat="1" ht="11.25">
      <c r="B207" s="214"/>
      <c r="C207" s="215"/>
      <c r="D207" s="194" t="s">
        <v>137</v>
      </c>
      <c r="E207" s="216" t="s">
        <v>19</v>
      </c>
      <c r="F207" s="217" t="s">
        <v>142</v>
      </c>
      <c r="G207" s="215"/>
      <c r="H207" s="218">
        <v>651.79999999999995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137</v>
      </c>
      <c r="AU207" s="224" t="s">
        <v>86</v>
      </c>
      <c r="AV207" s="15" t="s">
        <v>128</v>
      </c>
      <c r="AW207" s="15" t="s">
        <v>37</v>
      </c>
      <c r="AX207" s="15" t="s">
        <v>84</v>
      </c>
      <c r="AY207" s="224" t="s">
        <v>121</v>
      </c>
    </row>
    <row r="208" spans="1:65" s="2" customFormat="1" ht="37.9" customHeight="1">
      <c r="A208" s="35"/>
      <c r="B208" s="36"/>
      <c r="C208" s="174" t="s">
        <v>8</v>
      </c>
      <c r="D208" s="174" t="s">
        <v>123</v>
      </c>
      <c r="E208" s="175" t="s">
        <v>276</v>
      </c>
      <c r="F208" s="176" t="s">
        <v>277</v>
      </c>
      <c r="G208" s="177" t="s">
        <v>167</v>
      </c>
      <c r="H208" s="178">
        <v>791.06299999999999</v>
      </c>
      <c r="I208" s="179"/>
      <c r="J208" s="180">
        <f>ROUND(I208*H208,2)</f>
        <v>0</v>
      </c>
      <c r="K208" s="176" t="s">
        <v>127</v>
      </c>
      <c r="L208" s="40"/>
      <c r="M208" s="181" t="s">
        <v>19</v>
      </c>
      <c r="N208" s="182" t="s">
        <v>47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128</v>
      </c>
      <c r="AT208" s="185" t="s">
        <v>123</v>
      </c>
      <c r="AU208" s="185" t="s">
        <v>86</v>
      </c>
      <c r="AY208" s="18" t="s">
        <v>121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84</v>
      </c>
      <c r="BK208" s="186">
        <f>ROUND(I208*H208,2)</f>
        <v>0</v>
      </c>
      <c r="BL208" s="18" t="s">
        <v>128</v>
      </c>
      <c r="BM208" s="185" t="s">
        <v>278</v>
      </c>
    </row>
    <row r="209" spans="1:51" s="2" customFormat="1" ht="11.25">
      <c r="A209" s="35"/>
      <c r="B209" s="36"/>
      <c r="C209" s="37"/>
      <c r="D209" s="187" t="s">
        <v>130</v>
      </c>
      <c r="E209" s="37"/>
      <c r="F209" s="188" t="s">
        <v>279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130</v>
      </c>
      <c r="AU209" s="18" t="s">
        <v>86</v>
      </c>
    </row>
    <row r="210" spans="1:51" s="13" customFormat="1" ht="11.25">
      <c r="B210" s="192"/>
      <c r="C210" s="193"/>
      <c r="D210" s="194" t="s">
        <v>137</v>
      </c>
      <c r="E210" s="195" t="s">
        <v>19</v>
      </c>
      <c r="F210" s="196" t="s">
        <v>280</v>
      </c>
      <c r="G210" s="193"/>
      <c r="H210" s="195" t="s">
        <v>19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137</v>
      </c>
      <c r="AU210" s="202" t="s">
        <v>86</v>
      </c>
      <c r="AV210" s="13" t="s">
        <v>84</v>
      </c>
      <c r="AW210" s="13" t="s">
        <v>37</v>
      </c>
      <c r="AX210" s="13" t="s">
        <v>76</v>
      </c>
      <c r="AY210" s="202" t="s">
        <v>121</v>
      </c>
    </row>
    <row r="211" spans="1:51" s="14" customFormat="1" ht="11.25">
      <c r="B211" s="203"/>
      <c r="C211" s="204"/>
      <c r="D211" s="194" t="s">
        <v>137</v>
      </c>
      <c r="E211" s="205" t="s">
        <v>19</v>
      </c>
      <c r="F211" s="206" t="s">
        <v>281</v>
      </c>
      <c r="G211" s="204"/>
      <c r="H211" s="207">
        <v>312.541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137</v>
      </c>
      <c r="AU211" s="213" t="s">
        <v>86</v>
      </c>
      <c r="AV211" s="14" t="s">
        <v>86</v>
      </c>
      <c r="AW211" s="14" t="s">
        <v>37</v>
      </c>
      <c r="AX211" s="14" t="s">
        <v>76</v>
      </c>
      <c r="AY211" s="213" t="s">
        <v>121</v>
      </c>
    </row>
    <row r="212" spans="1:51" s="13" customFormat="1" ht="11.25">
      <c r="B212" s="192"/>
      <c r="C212" s="193"/>
      <c r="D212" s="194" t="s">
        <v>137</v>
      </c>
      <c r="E212" s="195" t="s">
        <v>19</v>
      </c>
      <c r="F212" s="196" t="s">
        <v>282</v>
      </c>
      <c r="G212" s="193"/>
      <c r="H212" s="195" t="s">
        <v>19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137</v>
      </c>
      <c r="AU212" s="202" t="s">
        <v>86</v>
      </c>
      <c r="AV212" s="13" t="s">
        <v>84</v>
      </c>
      <c r="AW212" s="13" t="s">
        <v>37</v>
      </c>
      <c r="AX212" s="13" t="s">
        <v>76</v>
      </c>
      <c r="AY212" s="202" t="s">
        <v>121</v>
      </c>
    </row>
    <row r="213" spans="1:51" s="14" customFormat="1" ht="11.25">
      <c r="B213" s="203"/>
      <c r="C213" s="204"/>
      <c r="D213" s="194" t="s">
        <v>137</v>
      </c>
      <c r="E213" s="205" t="s">
        <v>19</v>
      </c>
      <c r="F213" s="206" t="s">
        <v>283</v>
      </c>
      <c r="G213" s="204"/>
      <c r="H213" s="207">
        <v>106.4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137</v>
      </c>
      <c r="AU213" s="213" t="s">
        <v>86</v>
      </c>
      <c r="AV213" s="14" t="s">
        <v>86</v>
      </c>
      <c r="AW213" s="14" t="s">
        <v>37</v>
      </c>
      <c r="AX213" s="14" t="s">
        <v>76</v>
      </c>
      <c r="AY213" s="213" t="s">
        <v>121</v>
      </c>
    </row>
    <row r="214" spans="1:51" s="13" customFormat="1" ht="11.25">
      <c r="B214" s="192"/>
      <c r="C214" s="193"/>
      <c r="D214" s="194" t="s">
        <v>137</v>
      </c>
      <c r="E214" s="195" t="s">
        <v>19</v>
      </c>
      <c r="F214" s="196" t="s">
        <v>284</v>
      </c>
      <c r="G214" s="193"/>
      <c r="H214" s="195" t="s">
        <v>19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137</v>
      </c>
      <c r="AU214" s="202" t="s">
        <v>86</v>
      </c>
      <c r="AV214" s="13" t="s">
        <v>84</v>
      </c>
      <c r="AW214" s="13" t="s">
        <v>37</v>
      </c>
      <c r="AX214" s="13" t="s">
        <v>76</v>
      </c>
      <c r="AY214" s="202" t="s">
        <v>121</v>
      </c>
    </row>
    <row r="215" spans="1:51" s="14" customFormat="1" ht="11.25">
      <c r="B215" s="203"/>
      <c r="C215" s="204"/>
      <c r="D215" s="194" t="s">
        <v>137</v>
      </c>
      <c r="E215" s="205" t="s">
        <v>19</v>
      </c>
      <c r="F215" s="206" t="s">
        <v>285</v>
      </c>
      <c r="G215" s="204"/>
      <c r="H215" s="207">
        <v>21.5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137</v>
      </c>
      <c r="AU215" s="213" t="s">
        <v>86</v>
      </c>
      <c r="AV215" s="14" t="s">
        <v>86</v>
      </c>
      <c r="AW215" s="14" t="s">
        <v>37</v>
      </c>
      <c r="AX215" s="14" t="s">
        <v>76</v>
      </c>
      <c r="AY215" s="213" t="s">
        <v>121</v>
      </c>
    </row>
    <row r="216" spans="1:51" s="13" customFormat="1" ht="11.25">
      <c r="B216" s="192"/>
      <c r="C216" s="193"/>
      <c r="D216" s="194" t="s">
        <v>137</v>
      </c>
      <c r="E216" s="195" t="s">
        <v>19</v>
      </c>
      <c r="F216" s="196" t="s">
        <v>286</v>
      </c>
      <c r="G216" s="193"/>
      <c r="H216" s="195" t="s">
        <v>19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137</v>
      </c>
      <c r="AU216" s="202" t="s">
        <v>86</v>
      </c>
      <c r="AV216" s="13" t="s">
        <v>84</v>
      </c>
      <c r="AW216" s="13" t="s">
        <v>37</v>
      </c>
      <c r="AX216" s="13" t="s">
        <v>76</v>
      </c>
      <c r="AY216" s="202" t="s">
        <v>121</v>
      </c>
    </row>
    <row r="217" spans="1:51" s="14" customFormat="1" ht="11.25">
      <c r="B217" s="203"/>
      <c r="C217" s="204"/>
      <c r="D217" s="194" t="s">
        <v>137</v>
      </c>
      <c r="E217" s="205" t="s">
        <v>19</v>
      </c>
      <c r="F217" s="206" t="s">
        <v>287</v>
      </c>
      <c r="G217" s="204"/>
      <c r="H217" s="207">
        <v>10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137</v>
      </c>
      <c r="AU217" s="213" t="s">
        <v>86</v>
      </c>
      <c r="AV217" s="14" t="s">
        <v>86</v>
      </c>
      <c r="AW217" s="14" t="s">
        <v>37</v>
      </c>
      <c r="AX217" s="14" t="s">
        <v>76</v>
      </c>
      <c r="AY217" s="213" t="s">
        <v>121</v>
      </c>
    </row>
    <row r="218" spans="1:51" s="13" customFormat="1" ht="11.25">
      <c r="B218" s="192"/>
      <c r="C218" s="193"/>
      <c r="D218" s="194" t="s">
        <v>137</v>
      </c>
      <c r="E218" s="195" t="s">
        <v>19</v>
      </c>
      <c r="F218" s="196" t="s">
        <v>288</v>
      </c>
      <c r="G218" s="193"/>
      <c r="H218" s="195" t="s">
        <v>19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137</v>
      </c>
      <c r="AU218" s="202" t="s">
        <v>86</v>
      </c>
      <c r="AV218" s="13" t="s">
        <v>84</v>
      </c>
      <c r="AW218" s="13" t="s">
        <v>37</v>
      </c>
      <c r="AX218" s="13" t="s">
        <v>76</v>
      </c>
      <c r="AY218" s="202" t="s">
        <v>121</v>
      </c>
    </row>
    <row r="219" spans="1:51" s="14" customFormat="1" ht="11.25">
      <c r="B219" s="203"/>
      <c r="C219" s="204"/>
      <c r="D219" s="194" t="s">
        <v>137</v>
      </c>
      <c r="E219" s="205" t="s">
        <v>19</v>
      </c>
      <c r="F219" s="206" t="s">
        <v>188</v>
      </c>
      <c r="G219" s="204"/>
      <c r="H219" s="207">
        <v>126.842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137</v>
      </c>
      <c r="AU219" s="213" t="s">
        <v>86</v>
      </c>
      <c r="AV219" s="14" t="s">
        <v>86</v>
      </c>
      <c r="AW219" s="14" t="s">
        <v>37</v>
      </c>
      <c r="AX219" s="14" t="s">
        <v>76</v>
      </c>
      <c r="AY219" s="213" t="s">
        <v>121</v>
      </c>
    </row>
    <row r="220" spans="1:51" s="13" customFormat="1" ht="11.25">
      <c r="B220" s="192"/>
      <c r="C220" s="193"/>
      <c r="D220" s="194" t="s">
        <v>137</v>
      </c>
      <c r="E220" s="195" t="s">
        <v>19</v>
      </c>
      <c r="F220" s="196" t="s">
        <v>289</v>
      </c>
      <c r="G220" s="193"/>
      <c r="H220" s="195" t="s">
        <v>19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137</v>
      </c>
      <c r="AU220" s="202" t="s">
        <v>86</v>
      </c>
      <c r="AV220" s="13" t="s">
        <v>84</v>
      </c>
      <c r="AW220" s="13" t="s">
        <v>37</v>
      </c>
      <c r="AX220" s="13" t="s">
        <v>76</v>
      </c>
      <c r="AY220" s="202" t="s">
        <v>121</v>
      </c>
    </row>
    <row r="221" spans="1:51" s="14" customFormat="1" ht="11.25">
      <c r="B221" s="203"/>
      <c r="C221" s="204"/>
      <c r="D221" s="194" t="s">
        <v>137</v>
      </c>
      <c r="E221" s="205" t="s">
        <v>19</v>
      </c>
      <c r="F221" s="206" t="s">
        <v>190</v>
      </c>
      <c r="G221" s="204"/>
      <c r="H221" s="207">
        <v>70.069999999999993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137</v>
      </c>
      <c r="AU221" s="213" t="s">
        <v>86</v>
      </c>
      <c r="AV221" s="14" t="s">
        <v>86</v>
      </c>
      <c r="AW221" s="14" t="s">
        <v>37</v>
      </c>
      <c r="AX221" s="14" t="s">
        <v>76</v>
      </c>
      <c r="AY221" s="213" t="s">
        <v>121</v>
      </c>
    </row>
    <row r="222" spans="1:51" s="13" customFormat="1" ht="11.25">
      <c r="B222" s="192"/>
      <c r="C222" s="193"/>
      <c r="D222" s="194" t="s">
        <v>137</v>
      </c>
      <c r="E222" s="195" t="s">
        <v>19</v>
      </c>
      <c r="F222" s="196" t="s">
        <v>290</v>
      </c>
      <c r="G222" s="193"/>
      <c r="H222" s="195" t="s">
        <v>19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137</v>
      </c>
      <c r="AU222" s="202" t="s">
        <v>86</v>
      </c>
      <c r="AV222" s="13" t="s">
        <v>84</v>
      </c>
      <c r="AW222" s="13" t="s">
        <v>37</v>
      </c>
      <c r="AX222" s="13" t="s">
        <v>76</v>
      </c>
      <c r="AY222" s="202" t="s">
        <v>121</v>
      </c>
    </row>
    <row r="223" spans="1:51" s="14" customFormat="1" ht="11.25">
      <c r="B223" s="203"/>
      <c r="C223" s="204"/>
      <c r="D223" s="194" t="s">
        <v>137</v>
      </c>
      <c r="E223" s="205" t="s">
        <v>19</v>
      </c>
      <c r="F223" s="206" t="s">
        <v>291</v>
      </c>
      <c r="G223" s="204"/>
      <c r="H223" s="207">
        <v>103.255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137</v>
      </c>
      <c r="AU223" s="213" t="s">
        <v>86</v>
      </c>
      <c r="AV223" s="14" t="s">
        <v>86</v>
      </c>
      <c r="AW223" s="14" t="s">
        <v>37</v>
      </c>
      <c r="AX223" s="14" t="s">
        <v>76</v>
      </c>
      <c r="AY223" s="213" t="s">
        <v>121</v>
      </c>
    </row>
    <row r="224" spans="1:51" s="13" customFormat="1" ht="11.25">
      <c r="B224" s="192"/>
      <c r="C224" s="193"/>
      <c r="D224" s="194" t="s">
        <v>137</v>
      </c>
      <c r="E224" s="195" t="s">
        <v>19</v>
      </c>
      <c r="F224" s="196" t="s">
        <v>292</v>
      </c>
      <c r="G224" s="193"/>
      <c r="H224" s="195" t="s">
        <v>19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137</v>
      </c>
      <c r="AU224" s="202" t="s">
        <v>86</v>
      </c>
      <c r="AV224" s="13" t="s">
        <v>84</v>
      </c>
      <c r="AW224" s="13" t="s">
        <v>37</v>
      </c>
      <c r="AX224" s="13" t="s">
        <v>76</v>
      </c>
      <c r="AY224" s="202" t="s">
        <v>121</v>
      </c>
    </row>
    <row r="225" spans="1:65" s="14" customFormat="1" ht="11.25">
      <c r="B225" s="203"/>
      <c r="C225" s="204"/>
      <c r="D225" s="194" t="s">
        <v>137</v>
      </c>
      <c r="E225" s="205" t="s">
        <v>19</v>
      </c>
      <c r="F225" s="206" t="s">
        <v>293</v>
      </c>
      <c r="G225" s="204"/>
      <c r="H225" s="207">
        <v>40.454999999999998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137</v>
      </c>
      <c r="AU225" s="213" t="s">
        <v>86</v>
      </c>
      <c r="AV225" s="14" t="s">
        <v>86</v>
      </c>
      <c r="AW225" s="14" t="s">
        <v>37</v>
      </c>
      <c r="AX225" s="14" t="s">
        <v>76</v>
      </c>
      <c r="AY225" s="213" t="s">
        <v>121</v>
      </c>
    </row>
    <row r="226" spans="1:65" s="15" customFormat="1" ht="11.25">
      <c r="B226" s="214"/>
      <c r="C226" s="215"/>
      <c r="D226" s="194" t="s">
        <v>137</v>
      </c>
      <c r="E226" s="216" t="s">
        <v>19</v>
      </c>
      <c r="F226" s="217" t="s">
        <v>142</v>
      </c>
      <c r="G226" s="215"/>
      <c r="H226" s="218">
        <v>791.06299999999999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137</v>
      </c>
      <c r="AU226" s="224" t="s">
        <v>86</v>
      </c>
      <c r="AV226" s="15" t="s">
        <v>128</v>
      </c>
      <c r="AW226" s="15" t="s">
        <v>37</v>
      </c>
      <c r="AX226" s="15" t="s">
        <v>84</v>
      </c>
      <c r="AY226" s="224" t="s">
        <v>121</v>
      </c>
    </row>
    <row r="227" spans="1:65" s="2" customFormat="1" ht="37.9" customHeight="1">
      <c r="A227" s="35"/>
      <c r="B227" s="36"/>
      <c r="C227" s="174" t="s">
        <v>294</v>
      </c>
      <c r="D227" s="174" t="s">
        <v>123</v>
      </c>
      <c r="E227" s="175" t="s">
        <v>295</v>
      </c>
      <c r="F227" s="176" t="s">
        <v>296</v>
      </c>
      <c r="G227" s="177" t="s">
        <v>167</v>
      </c>
      <c r="H227" s="178">
        <v>228.84299999999999</v>
      </c>
      <c r="I227" s="179"/>
      <c r="J227" s="180">
        <f>ROUND(I227*H227,2)</f>
        <v>0</v>
      </c>
      <c r="K227" s="176" t="s">
        <v>127</v>
      </c>
      <c r="L227" s="40"/>
      <c r="M227" s="181" t="s">
        <v>19</v>
      </c>
      <c r="N227" s="182" t="s">
        <v>47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128</v>
      </c>
      <c r="AT227" s="185" t="s">
        <v>123</v>
      </c>
      <c r="AU227" s="185" t="s">
        <v>86</v>
      </c>
      <c r="AY227" s="18" t="s">
        <v>121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84</v>
      </c>
      <c r="BK227" s="186">
        <f>ROUND(I227*H227,2)</f>
        <v>0</v>
      </c>
      <c r="BL227" s="18" t="s">
        <v>128</v>
      </c>
      <c r="BM227" s="185" t="s">
        <v>297</v>
      </c>
    </row>
    <row r="228" spans="1:65" s="2" customFormat="1" ht="11.25">
      <c r="A228" s="35"/>
      <c r="B228" s="36"/>
      <c r="C228" s="37"/>
      <c r="D228" s="187" t="s">
        <v>130</v>
      </c>
      <c r="E228" s="37"/>
      <c r="F228" s="188" t="s">
        <v>298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130</v>
      </c>
      <c r="AU228" s="18" t="s">
        <v>86</v>
      </c>
    </row>
    <row r="229" spans="1:65" s="13" customFormat="1" ht="11.25">
      <c r="B229" s="192"/>
      <c r="C229" s="193"/>
      <c r="D229" s="194" t="s">
        <v>137</v>
      </c>
      <c r="E229" s="195" t="s">
        <v>19</v>
      </c>
      <c r="F229" s="196" t="s">
        <v>299</v>
      </c>
      <c r="G229" s="193"/>
      <c r="H229" s="195" t="s">
        <v>19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137</v>
      </c>
      <c r="AU229" s="202" t="s">
        <v>86</v>
      </c>
      <c r="AV229" s="13" t="s">
        <v>84</v>
      </c>
      <c r="AW229" s="13" t="s">
        <v>37</v>
      </c>
      <c r="AX229" s="13" t="s">
        <v>76</v>
      </c>
      <c r="AY229" s="202" t="s">
        <v>121</v>
      </c>
    </row>
    <row r="230" spans="1:65" s="14" customFormat="1" ht="11.25">
      <c r="B230" s="203"/>
      <c r="C230" s="204"/>
      <c r="D230" s="194" t="s">
        <v>137</v>
      </c>
      <c r="E230" s="205" t="s">
        <v>19</v>
      </c>
      <c r="F230" s="206" t="s">
        <v>300</v>
      </c>
      <c r="G230" s="204"/>
      <c r="H230" s="207">
        <v>206.14099999999999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137</v>
      </c>
      <c r="AU230" s="213" t="s">
        <v>86</v>
      </c>
      <c r="AV230" s="14" t="s">
        <v>86</v>
      </c>
      <c r="AW230" s="14" t="s">
        <v>37</v>
      </c>
      <c r="AX230" s="14" t="s">
        <v>76</v>
      </c>
      <c r="AY230" s="213" t="s">
        <v>121</v>
      </c>
    </row>
    <row r="231" spans="1:65" s="13" customFormat="1" ht="11.25">
      <c r="B231" s="192"/>
      <c r="C231" s="193"/>
      <c r="D231" s="194" t="s">
        <v>137</v>
      </c>
      <c r="E231" s="195" t="s">
        <v>19</v>
      </c>
      <c r="F231" s="196" t="s">
        <v>301</v>
      </c>
      <c r="G231" s="193"/>
      <c r="H231" s="195" t="s">
        <v>19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137</v>
      </c>
      <c r="AU231" s="202" t="s">
        <v>86</v>
      </c>
      <c r="AV231" s="13" t="s">
        <v>84</v>
      </c>
      <c r="AW231" s="13" t="s">
        <v>37</v>
      </c>
      <c r="AX231" s="13" t="s">
        <v>76</v>
      </c>
      <c r="AY231" s="202" t="s">
        <v>121</v>
      </c>
    </row>
    <row r="232" spans="1:65" s="14" customFormat="1" ht="11.25">
      <c r="B232" s="203"/>
      <c r="C232" s="204"/>
      <c r="D232" s="194" t="s">
        <v>137</v>
      </c>
      <c r="E232" s="205" t="s">
        <v>19</v>
      </c>
      <c r="F232" s="206" t="s">
        <v>302</v>
      </c>
      <c r="G232" s="204"/>
      <c r="H232" s="207">
        <v>23.587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137</v>
      </c>
      <c r="AU232" s="213" t="s">
        <v>86</v>
      </c>
      <c r="AV232" s="14" t="s">
        <v>86</v>
      </c>
      <c r="AW232" s="14" t="s">
        <v>37</v>
      </c>
      <c r="AX232" s="14" t="s">
        <v>76</v>
      </c>
      <c r="AY232" s="213" t="s">
        <v>121</v>
      </c>
    </row>
    <row r="233" spans="1:65" s="13" customFormat="1" ht="11.25">
      <c r="B233" s="192"/>
      <c r="C233" s="193"/>
      <c r="D233" s="194" t="s">
        <v>137</v>
      </c>
      <c r="E233" s="195" t="s">
        <v>19</v>
      </c>
      <c r="F233" s="196" t="s">
        <v>303</v>
      </c>
      <c r="G233" s="193"/>
      <c r="H233" s="195" t="s">
        <v>19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137</v>
      </c>
      <c r="AU233" s="202" t="s">
        <v>86</v>
      </c>
      <c r="AV233" s="13" t="s">
        <v>84</v>
      </c>
      <c r="AW233" s="13" t="s">
        <v>37</v>
      </c>
      <c r="AX233" s="13" t="s">
        <v>76</v>
      </c>
      <c r="AY233" s="202" t="s">
        <v>121</v>
      </c>
    </row>
    <row r="234" spans="1:65" s="14" customFormat="1" ht="11.25">
      <c r="B234" s="203"/>
      <c r="C234" s="204"/>
      <c r="D234" s="194" t="s">
        <v>137</v>
      </c>
      <c r="E234" s="205" t="s">
        <v>19</v>
      </c>
      <c r="F234" s="206" t="s">
        <v>304</v>
      </c>
      <c r="G234" s="204"/>
      <c r="H234" s="207">
        <v>29.614999999999998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137</v>
      </c>
      <c r="AU234" s="213" t="s">
        <v>86</v>
      </c>
      <c r="AV234" s="14" t="s">
        <v>86</v>
      </c>
      <c r="AW234" s="14" t="s">
        <v>37</v>
      </c>
      <c r="AX234" s="14" t="s">
        <v>76</v>
      </c>
      <c r="AY234" s="213" t="s">
        <v>121</v>
      </c>
    </row>
    <row r="235" spans="1:65" s="13" customFormat="1" ht="11.25">
      <c r="B235" s="192"/>
      <c r="C235" s="193"/>
      <c r="D235" s="194" t="s">
        <v>137</v>
      </c>
      <c r="E235" s="195" t="s">
        <v>19</v>
      </c>
      <c r="F235" s="196" t="s">
        <v>305</v>
      </c>
      <c r="G235" s="193"/>
      <c r="H235" s="195" t="s">
        <v>19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137</v>
      </c>
      <c r="AU235" s="202" t="s">
        <v>86</v>
      </c>
      <c r="AV235" s="13" t="s">
        <v>84</v>
      </c>
      <c r="AW235" s="13" t="s">
        <v>37</v>
      </c>
      <c r="AX235" s="13" t="s">
        <v>76</v>
      </c>
      <c r="AY235" s="202" t="s">
        <v>121</v>
      </c>
    </row>
    <row r="236" spans="1:65" s="14" customFormat="1" ht="11.25">
      <c r="B236" s="203"/>
      <c r="C236" s="204"/>
      <c r="D236" s="194" t="s">
        <v>137</v>
      </c>
      <c r="E236" s="205" t="s">
        <v>19</v>
      </c>
      <c r="F236" s="206" t="s">
        <v>306</v>
      </c>
      <c r="G236" s="204"/>
      <c r="H236" s="207">
        <v>11.5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137</v>
      </c>
      <c r="AU236" s="213" t="s">
        <v>86</v>
      </c>
      <c r="AV236" s="14" t="s">
        <v>86</v>
      </c>
      <c r="AW236" s="14" t="s">
        <v>37</v>
      </c>
      <c r="AX236" s="14" t="s">
        <v>76</v>
      </c>
      <c r="AY236" s="213" t="s">
        <v>121</v>
      </c>
    </row>
    <row r="237" spans="1:65" s="13" customFormat="1" ht="11.25">
      <c r="B237" s="192"/>
      <c r="C237" s="193"/>
      <c r="D237" s="194" t="s">
        <v>137</v>
      </c>
      <c r="E237" s="195" t="s">
        <v>19</v>
      </c>
      <c r="F237" s="196" t="s">
        <v>307</v>
      </c>
      <c r="G237" s="193"/>
      <c r="H237" s="195" t="s">
        <v>19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137</v>
      </c>
      <c r="AU237" s="202" t="s">
        <v>86</v>
      </c>
      <c r="AV237" s="13" t="s">
        <v>84</v>
      </c>
      <c r="AW237" s="13" t="s">
        <v>37</v>
      </c>
      <c r="AX237" s="13" t="s">
        <v>76</v>
      </c>
      <c r="AY237" s="202" t="s">
        <v>121</v>
      </c>
    </row>
    <row r="238" spans="1:65" s="14" customFormat="1" ht="11.25">
      <c r="B238" s="203"/>
      <c r="C238" s="204"/>
      <c r="D238" s="194" t="s">
        <v>137</v>
      </c>
      <c r="E238" s="205" t="s">
        <v>19</v>
      </c>
      <c r="F238" s="206" t="s">
        <v>308</v>
      </c>
      <c r="G238" s="204"/>
      <c r="H238" s="207">
        <v>-42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137</v>
      </c>
      <c r="AU238" s="213" t="s">
        <v>86</v>
      </c>
      <c r="AV238" s="14" t="s">
        <v>86</v>
      </c>
      <c r="AW238" s="14" t="s">
        <v>37</v>
      </c>
      <c r="AX238" s="14" t="s">
        <v>76</v>
      </c>
      <c r="AY238" s="213" t="s">
        <v>121</v>
      </c>
    </row>
    <row r="239" spans="1:65" s="15" customFormat="1" ht="11.25">
      <c r="B239" s="214"/>
      <c r="C239" s="215"/>
      <c r="D239" s="194" t="s">
        <v>137</v>
      </c>
      <c r="E239" s="216" t="s">
        <v>19</v>
      </c>
      <c r="F239" s="217" t="s">
        <v>142</v>
      </c>
      <c r="G239" s="215"/>
      <c r="H239" s="218">
        <v>228.84299999999999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137</v>
      </c>
      <c r="AU239" s="224" t="s">
        <v>86</v>
      </c>
      <c r="AV239" s="15" t="s">
        <v>128</v>
      </c>
      <c r="AW239" s="15" t="s">
        <v>37</v>
      </c>
      <c r="AX239" s="15" t="s">
        <v>84</v>
      </c>
      <c r="AY239" s="224" t="s">
        <v>121</v>
      </c>
    </row>
    <row r="240" spans="1:65" s="2" customFormat="1" ht="24.2" customHeight="1">
      <c r="A240" s="35"/>
      <c r="B240" s="36"/>
      <c r="C240" s="174" t="s">
        <v>309</v>
      </c>
      <c r="D240" s="174" t="s">
        <v>123</v>
      </c>
      <c r="E240" s="175" t="s">
        <v>310</v>
      </c>
      <c r="F240" s="176" t="s">
        <v>311</v>
      </c>
      <c r="G240" s="177" t="s">
        <v>167</v>
      </c>
      <c r="H240" s="178">
        <v>530.95299999999997</v>
      </c>
      <c r="I240" s="179"/>
      <c r="J240" s="180">
        <f>ROUND(I240*H240,2)</f>
        <v>0</v>
      </c>
      <c r="K240" s="176" t="s">
        <v>127</v>
      </c>
      <c r="L240" s="40"/>
      <c r="M240" s="181" t="s">
        <v>19</v>
      </c>
      <c r="N240" s="182" t="s">
        <v>47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128</v>
      </c>
      <c r="AT240" s="185" t="s">
        <v>123</v>
      </c>
      <c r="AU240" s="185" t="s">
        <v>86</v>
      </c>
      <c r="AY240" s="18" t="s">
        <v>121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84</v>
      </c>
      <c r="BK240" s="186">
        <f>ROUND(I240*H240,2)</f>
        <v>0</v>
      </c>
      <c r="BL240" s="18" t="s">
        <v>128</v>
      </c>
      <c r="BM240" s="185" t="s">
        <v>312</v>
      </c>
    </row>
    <row r="241" spans="1:51" s="2" customFormat="1" ht="11.25">
      <c r="A241" s="35"/>
      <c r="B241" s="36"/>
      <c r="C241" s="37"/>
      <c r="D241" s="187" t="s">
        <v>130</v>
      </c>
      <c r="E241" s="37"/>
      <c r="F241" s="188" t="s">
        <v>313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130</v>
      </c>
      <c r="AU241" s="18" t="s">
        <v>86</v>
      </c>
    </row>
    <row r="242" spans="1:51" s="13" customFormat="1" ht="11.25">
      <c r="B242" s="192"/>
      <c r="C242" s="193"/>
      <c r="D242" s="194" t="s">
        <v>137</v>
      </c>
      <c r="E242" s="195" t="s">
        <v>19</v>
      </c>
      <c r="F242" s="196" t="s">
        <v>314</v>
      </c>
      <c r="G242" s="193"/>
      <c r="H242" s="195" t="s">
        <v>19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137</v>
      </c>
      <c r="AU242" s="202" t="s">
        <v>86</v>
      </c>
      <c r="AV242" s="13" t="s">
        <v>84</v>
      </c>
      <c r="AW242" s="13" t="s">
        <v>37</v>
      </c>
      <c r="AX242" s="13" t="s">
        <v>76</v>
      </c>
      <c r="AY242" s="202" t="s">
        <v>121</v>
      </c>
    </row>
    <row r="243" spans="1:51" s="14" customFormat="1" ht="11.25">
      <c r="B243" s="203"/>
      <c r="C243" s="204"/>
      <c r="D243" s="194" t="s">
        <v>137</v>
      </c>
      <c r="E243" s="205" t="s">
        <v>19</v>
      </c>
      <c r="F243" s="206" t="s">
        <v>315</v>
      </c>
      <c r="G243" s="204"/>
      <c r="H243" s="207">
        <v>106.4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137</v>
      </c>
      <c r="AU243" s="213" t="s">
        <v>86</v>
      </c>
      <c r="AV243" s="14" t="s">
        <v>86</v>
      </c>
      <c r="AW243" s="14" t="s">
        <v>37</v>
      </c>
      <c r="AX243" s="14" t="s">
        <v>76</v>
      </c>
      <c r="AY243" s="213" t="s">
        <v>121</v>
      </c>
    </row>
    <row r="244" spans="1:51" s="13" customFormat="1" ht="11.25">
      <c r="B244" s="192"/>
      <c r="C244" s="193"/>
      <c r="D244" s="194" t="s">
        <v>137</v>
      </c>
      <c r="E244" s="195" t="s">
        <v>19</v>
      </c>
      <c r="F244" s="196" t="s">
        <v>290</v>
      </c>
      <c r="G244" s="193"/>
      <c r="H244" s="195" t="s">
        <v>19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137</v>
      </c>
      <c r="AU244" s="202" t="s">
        <v>86</v>
      </c>
      <c r="AV244" s="13" t="s">
        <v>84</v>
      </c>
      <c r="AW244" s="13" t="s">
        <v>37</v>
      </c>
      <c r="AX244" s="13" t="s">
        <v>76</v>
      </c>
      <c r="AY244" s="202" t="s">
        <v>121</v>
      </c>
    </row>
    <row r="245" spans="1:51" s="14" customFormat="1" ht="11.25">
      <c r="B245" s="203"/>
      <c r="C245" s="204"/>
      <c r="D245" s="194" t="s">
        <v>137</v>
      </c>
      <c r="E245" s="205" t="s">
        <v>19</v>
      </c>
      <c r="F245" s="206" t="s">
        <v>291</v>
      </c>
      <c r="G245" s="204"/>
      <c r="H245" s="207">
        <v>103.255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137</v>
      </c>
      <c r="AU245" s="213" t="s">
        <v>86</v>
      </c>
      <c r="AV245" s="14" t="s">
        <v>86</v>
      </c>
      <c r="AW245" s="14" t="s">
        <v>37</v>
      </c>
      <c r="AX245" s="14" t="s">
        <v>76</v>
      </c>
      <c r="AY245" s="213" t="s">
        <v>121</v>
      </c>
    </row>
    <row r="246" spans="1:51" s="13" customFormat="1" ht="11.25">
      <c r="B246" s="192"/>
      <c r="C246" s="193"/>
      <c r="D246" s="194" t="s">
        <v>137</v>
      </c>
      <c r="E246" s="195" t="s">
        <v>19</v>
      </c>
      <c r="F246" s="196" t="s">
        <v>292</v>
      </c>
      <c r="G246" s="193"/>
      <c r="H246" s="195" t="s">
        <v>19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137</v>
      </c>
      <c r="AU246" s="202" t="s">
        <v>86</v>
      </c>
      <c r="AV246" s="13" t="s">
        <v>84</v>
      </c>
      <c r="AW246" s="13" t="s">
        <v>37</v>
      </c>
      <c r="AX246" s="13" t="s">
        <v>76</v>
      </c>
      <c r="AY246" s="202" t="s">
        <v>121</v>
      </c>
    </row>
    <row r="247" spans="1:51" s="14" customFormat="1" ht="11.25">
      <c r="B247" s="203"/>
      <c r="C247" s="204"/>
      <c r="D247" s="194" t="s">
        <v>137</v>
      </c>
      <c r="E247" s="205" t="s">
        <v>19</v>
      </c>
      <c r="F247" s="206" t="s">
        <v>293</v>
      </c>
      <c r="G247" s="204"/>
      <c r="H247" s="207">
        <v>40.454999999999998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137</v>
      </c>
      <c r="AU247" s="213" t="s">
        <v>86</v>
      </c>
      <c r="AV247" s="14" t="s">
        <v>86</v>
      </c>
      <c r="AW247" s="14" t="s">
        <v>37</v>
      </c>
      <c r="AX247" s="14" t="s">
        <v>76</v>
      </c>
      <c r="AY247" s="213" t="s">
        <v>121</v>
      </c>
    </row>
    <row r="248" spans="1:51" s="13" customFormat="1" ht="11.25">
      <c r="B248" s="192"/>
      <c r="C248" s="193"/>
      <c r="D248" s="194" t="s">
        <v>137</v>
      </c>
      <c r="E248" s="195" t="s">
        <v>19</v>
      </c>
      <c r="F248" s="196" t="s">
        <v>316</v>
      </c>
      <c r="G248" s="193"/>
      <c r="H248" s="195" t="s">
        <v>19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137</v>
      </c>
      <c r="AU248" s="202" t="s">
        <v>86</v>
      </c>
      <c r="AV248" s="13" t="s">
        <v>84</v>
      </c>
      <c r="AW248" s="13" t="s">
        <v>37</v>
      </c>
      <c r="AX248" s="13" t="s">
        <v>76</v>
      </c>
      <c r="AY248" s="202" t="s">
        <v>121</v>
      </c>
    </row>
    <row r="249" spans="1:51" s="14" customFormat="1" ht="11.25">
      <c r="B249" s="203"/>
      <c r="C249" s="204"/>
      <c r="D249" s="194" t="s">
        <v>137</v>
      </c>
      <c r="E249" s="205" t="s">
        <v>19</v>
      </c>
      <c r="F249" s="206" t="s">
        <v>243</v>
      </c>
      <c r="G249" s="204"/>
      <c r="H249" s="207">
        <v>10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137</v>
      </c>
      <c r="AU249" s="213" t="s">
        <v>86</v>
      </c>
      <c r="AV249" s="14" t="s">
        <v>86</v>
      </c>
      <c r="AW249" s="14" t="s">
        <v>37</v>
      </c>
      <c r="AX249" s="14" t="s">
        <v>76</v>
      </c>
      <c r="AY249" s="213" t="s">
        <v>121</v>
      </c>
    </row>
    <row r="250" spans="1:51" s="13" customFormat="1" ht="11.25">
      <c r="B250" s="192"/>
      <c r="C250" s="193"/>
      <c r="D250" s="194" t="s">
        <v>137</v>
      </c>
      <c r="E250" s="195" t="s">
        <v>19</v>
      </c>
      <c r="F250" s="196" t="s">
        <v>317</v>
      </c>
      <c r="G250" s="193"/>
      <c r="H250" s="195" t="s">
        <v>19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137</v>
      </c>
      <c r="AU250" s="202" t="s">
        <v>86</v>
      </c>
      <c r="AV250" s="13" t="s">
        <v>84</v>
      </c>
      <c r="AW250" s="13" t="s">
        <v>37</v>
      </c>
      <c r="AX250" s="13" t="s">
        <v>76</v>
      </c>
      <c r="AY250" s="202" t="s">
        <v>121</v>
      </c>
    </row>
    <row r="251" spans="1:51" s="14" customFormat="1" ht="11.25">
      <c r="B251" s="203"/>
      <c r="C251" s="204"/>
      <c r="D251" s="194" t="s">
        <v>137</v>
      </c>
      <c r="E251" s="205" t="s">
        <v>19</v>
      </c>
      <c r="F251" s="206" t="s">
        <v>306</v>
      </c>
      <c r="G251" s="204"/>
      <c r="H251" s="207">
        <v>11.5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137</v>
      </c>
      <c r="AU251" s="213" t="s">
        <v>86</v>
      </c>
      <c r="AV251" s="14" t="s">
        <v>86</v>
      </c>
      <c r="AW251" s="14" t="s">
        <v>37</v>
      </c>
      <c r="AX251" s="14" t="s">
        <v>76</v>
      </c>
      <c r="AY251" s="213" t="s">
        <v>121</v>
      </c>
    </row>
    <row r="252" spans="1:51" s="13" customFormat="1" ht="11.25">
      <c r="B252" s="192"/>
      <c r="C252" s="193"/>
      <c r="D252" s="194" t="s">
        <v>137</v>
      </c>
      <c r="E252" s="195" t="s">
        <v>19</v>
      </c>
      <c r="F252" s="196" t="s">
        <v>318</v>
      </c>
      <c r="G252" s="193"/>
      <c r="H252" s="195" t="s">
        <v>19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137</v>
      </c>
      <c r="AU252" s="202" t="s">
        <v>86</v>
      </c>
      <c r="AV252" s="13" t="s">
        <v>84</v>
      </c>
      <c r="AW252" s="13" t="s">
        <v>37</v>
      </c>
      <c r="AX252" s="13" t="s">
        <v>76</v>
      </c>
      <c r="AY252" s="202" t="s">
        <v>121</v>
      </c>
    </row>
    <row r="253" spans="1:51" s="14" customFormat="1" ht="11.25">
      <c r="B253" s="203"/>
      <c r="C253" s="204"/>
      <c r="D253" s="194" t="s">
        <v>137</v>
      </c>
      <c r="E253" s="205" t="s">
        <v>19</v>
      </c>
      <c r="F253" s="206" t="s">
        <v>300</v>
      </c>
      <c r="G253" s="204"/>
      <c r="H253" s="207">
        <v>206.14099999999999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137</v>
      </c>
      <c r="AU253" s="213" t="s">
        <v>86</v>
      </c>
      <c r="AV253" s="14" t="s">
        <v>86</v>
      </c>
      <c r="AW253" s="14" t="s">
        <v>37</v>
      </c>
      <c r="AX253" s="14" t="s">
        <v>76</v>
      </c>
      <c r="AY253" s="213" t="s">
        <v>121</v>
      </c>
    </row>
    <row r="254" spans="1:51" s="13" customFormat="1" ht="11.25">
      <c r="B254" s="192"/>
      <c r="C254" s="193"/>
      <c r="D254" s="194" t="s">
        <v>137</v>
      </c>
      <c r="E254" s="195" t="s">
        <v>19</v>
      </c>
      <c r="F254" s="196" t="s">
        <v>301</v>
      </c>
      <c r="G254" s="193"/>
      <c r="H254" s="195" t="s">
        <v>19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137</v>
      </c>
      <c r="AU254" s="202" t="s">
        <v>86</v>
      </c>
      <c r="AV254" s="13" t="s">
        <v>84</v>
      </c>
      <c r="AW254" s="13" t="s">
        <v>37</v>
      </c>
      <c r="AX254" s="13" t="s">
        <v>76</v>
      </c>
      <c r="AY254" s="202" t="s">
        <v>121</v>
      </c>
    </row>
    <row r="255" spans="1:51" s="14" customFormat="1" ht="11.25">
      <c r="B255" s="203"/>
      <c r="C255" s="204"/>
      <c r="D255" s="194" t="s">
        <v>137</v>
      </c>
      <c r="E255" s="205" t="s">
        <v>19</v>
      </c>
      <c r="F255" s="206" t="s">
        <v>302</v>
      </c>
      <c r="G255" s="204"/>
      <c r="H255" s="207">
        <v>23.587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137</v>
      </c>
      <c r="AU255" s="213" t="s">
        <v>86</v>
      </c>
      <c r="AV255" s="14" t="s">
        <v>86</v>
      </c>
      <c r="AW255" s="14" t="s">
        <v>37</v>
      </c>
      <c r="AX255" s="14" t="s">
        <v>76</v>
      </c>
      <c r="AY255" s="213" t="s">
        <v>121</v>
      </c>
    </row>
    <row r="256" spans="1:51" s="13" customFormat="1" ht="11.25">
      <c r="B256" s="192"/>
      <c r="C256" s="193"/>
      <c r="D256" s="194" t="s">
        <v>137</v>
      </c>
      <c r="E256" s="195" t="s">
        <v>19</v>
      </c>
      <c r="F256" s="196" t="s">
        <v>303</v>
      </c>
      <c r="G256" s="193"/>
      <c r="H256" s="195" t="s">
        <v>19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137</v>
      </c>
      <c r="AU256" s="202" t="s">
        <v>86</v>
      </c>
      <c r="AV256" s="13" t="s">
        <v>84</v>
      </c>
      <c r="AW256" s="13" t="s">
        <v>37</v>
      </c>
      <c r="AX256" s="13" t="s">
        <v>76</v>
      </c>
      <c r="AY256" s="202" t="s">
        <v>121</v>
      </c>
    </row>
    <row r="257" spans="1:65" s="14" customFormat="1" ht="11.25">
      <c r="B257" s="203"/>
      <c r="C257" s="204"/>
      <c r="D257" s="194" t="s">
        <v>137</v>
      </c>
      <c r="E257" s="205" t="s">
        <v>19</v>
      </c>
      <c r="F257" s="206" t="s">
        <v>304</v>
      </c>
      <c r="G257" s="204"/>
      <c r="H257" s="207">
        <v>29.614999999999998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137</v>
      </c>
      <c r="AU257" s="213" t="s">
        <v>86</v>
      </c>
      <c r="AV257" s="14" t="s">
        <v>86</v>
      </c>
      <c r="AW257" s="14" t="s">
        <v>37</v>
      </c>
      <c r="AX257" s="14" t="s">
        <v>76</v>
      </c>
      <c r="AY257" s="213" t="s">
        <v>121</v>
      </c>
    </row>
    <row r="258" spans="1:65" s="15" customFormat="1" ht="11.25">
      <c r="B258" s="214"/>
      <c r="C258" s="215"/>
      <c r="D258" s="194" t="s">
        <v>137</v>
      </c>
      <c r="E258" s="216" t="s">
        <v>19</v>
      </c>
      <c r="F258" s="217" t="s">
        <v>142</v>
      </c>
      <c r="G258" s="215"/>
      <c r="H258" s="218">
        <v>530.95299999999997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137</v>
      </c>
      <c r="AU258" s="224" t="s">
        <v>86</v>
      </c>
      <c r="AV258" s="15" t="s">
        <v>128</v>
      </c>
      <c r="AW258" s="15" t="s">
        <v>37</v>
      </c>
      <c r="AX258" s="15" t="s">
        <v>84</v>
      </c>
      <c r="AY258" s="224" t="s">
        <v>121</v>
      </c>
    </row>
    <row r="259" spans="1:65" s="2" customFormat="1" ht="24.2" customHeight="1">
      <c r="A259" s="35"/>
      <c r="B259" s="36"/>
      <c r="C259" s="174" t="s">
        <v>319</v>
      </c>
      <c r="D259" s="174" t="s">
        <v>123</v>
      </c>
      <c r="E259" s="175" t="s">
        <v>320</v>
      </c>
      <c r="F259" s="176" t="s">
        <v>321</v>
      </c>
      <c r="G259" s="177" t="s">
        <v>322</v>
      </c>
      <c r="H259" s="178">
        <v>411.91699999999997</v>
      </c>
      <c r="I259" s="179"/>
      <c r="J259" s="180">
        <f>ROUND(I259*H259,2)</f>
        <v>0</v>
      </c>
      <c r="K259" s="176" t="s">
        <v>127</v>
      </c>
      <c r="L259" s="40"/>
      <c r="M259" s="181" t="s">
        <v>19</v>
      </c>
      <c r="N259" s="182" t="s">
        <v>47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128</v>
      </c>
      <c r="AT259" s="185" t="s">
        <v>123</v>
      </c>
      <c r="AU259" s="185" t="s">
        <v>86</v>
      </c>
      <c r="AY259" s="18" t="s">
        <v>121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84</v>
      </c>
      <c r="BK259" s="186">
        <f>ROUND(I259*H259,2)</f>
        <v>0</v>
      </c>
      <c r="BL259" s="18" t="s">
        <v>128</v>
      </c>
      <c r="BM259" s="185" t="s">
        <v>323</v>
      </c>
    </row>
    <row r="260" spans="1:65" s="2" customFormat="1" ht="11.25">
      <c r="A260" s="35"/>
      <c r="B260" s="36"/>
      <c r="C260" s="37"/>
      <c r="D260" s="187" t="s">
        <v>130</v>
      </c>
      <c r="E260" s="37"/>
      <c r="F260" s="188" t="s">
        <v>324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130</v>
      </c>
      <c r="AU260" s="18" t="s">
        <v>86</v>
      </c>
    </row>
    <row r="261" spans="1:65" s="14" customFormat="1" ht="11.25">
      <c r="B261" s="203"/>
      <c r="C261" s="204"/>
      <c r="D261" s="194" t="s">
        <v>137</v>
      </c>
      <c r="E261" s="205" t="s">
        <v>19</v>
      </c>
      <c r="F261" s="206" t="s">
        <v>325</v>
      </c>
      <c r="G261" s="204"/>
      <c r="H261" s="207">
        <v>411.91699999999997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137</v>
      </c>
      <c r="AU261" s="213" t="s">
        <v>86</v>
      </c>
      <c r="AV261" s="14" t="s">
        <v>86</v>
      </c>
      <c r="AW261" s="14" t="s">
        <v>37</v>
      </c>
      <c r="AX261" s="14" t="s">
        <v>84</v>
      </c>
      <c r="AY261" s="213" t="s">
        <v>121</v>
      </c>
    </row>
    <row r="262" spans="1:65" s="2" customFormat="1" ht="24.2" customHeight="1">
      <c r="A262" s="35"/>
      <c r="B262" s="36"/>
      <c r="C262" s="174" t="s">
        <v>326</v>
      </c>
      <c r="D262" s="174" t="s">
        <v>123</v>
      </c>
      <c r="E262" s="175" t="s">
        <v>327</v>
      </c>
      <c r="F262" s="176" t="s">
        <v>328</v>
      </c>
      <c r="G262" s="177" t="s">
        <v>167</v>
      </c>
      <c r="H262" s="178">
        <v>228.84299999999999</v>
      </c>
      <c r="I262" s="179"/>
      <c r="J262" s="180">
        <f>ROUND(I262*H262,2)</f>
        <v>0</v>
      </c>
      <c r="K262" s="176" t="s">
        <v>127</v>
      </c>
      <c r="L262" s="40"/>
      <c r="M262" s="181" t="s">
        <v>19</v>
      </c>
      <c r="N262" s="182" t="s">
        <v>47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128</v>
      </c>
      <c r="AT262" s="185" t="s">
        <v>123</v>
      </c>
      <c r="AU262" s="185" t="s">
        <v>86</v>
      </c>
      <c r="AY262" s="18" t="s">
        <v>121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84</v>
      </c>
      <c r="BK262" s="186">
        <f>ROUND(I262*H262,2)</f>
        <v>0</v>
      </c>
      <c r="BL262" s="18" t="s">
        <v>128</v>
      </c>
      <c r="BM262" s="185" t="s">
        <v>329</v>
      </c>
    </row>
    <row r="263" spans="1:65" s="2" customFormat="1" ht="11.25">
      <c r="A263" s="35"/>
      <c r="B263" s="36"/>
      <c r="C263" s="37"/>
      <c r="D263" s="187" t="s">
        <v>130</v>
      </c>
      <c r="E263" s="37"/>
      <c r="F263" s="188" t="s">
        <v>330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130</v>
      </c>
      <c r="AU263" s="18" t="s">
        <v>86</v>
      </c>
    </row>
    <row r="264" spans="1:65" s="14" customFormat="1" ht="11.25">
      <c r="B264" s="203"/>
      <c r="C264" s="204"/>
      <c r="D264" s="194" t="s">
        <v>137</v>
      </c>
      <c r="E264" s="205" t="s">
        <v>19</v>
      </c>
      <c r="F264" s="206" t="s">
        <v>331</v>
      </c>
      <c r="G264" s="204"/>
      <c r="H264" s="207">
        <v>228.84299999999999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137</v>
      </c>
      <c r="AU264" s="213" t="s">
        <v>86</v>
      </c>
      <c r="AV264" s="14" t="s">
        <v>86</v>
      </c>
      <c r="AW264" s="14" t="s">
        <v>37</v>
      </c>
      <c r="AX264" s="14" t="s">
        <v>84</v>
      </c>
      <c r="AY264" s="213" t="s">
        <v>121</v>
      </c>
    </row>
    <row r="265" spans="1:65" s="2" customFormat="1" ht="24.2" customHeight="1">
      <c r="A265" s="35"/>
      <c r="B265" s="36"/>
      <c r="C265" s="174" t="s">
        <v>332</v>
      </c>
      <c r="D265" s="174" t="s">
        <v>123</v>
      </c>
      <c r="E265" s="175" t="s">
        <v>333</v>
      </c>
      <c r="F265" s="176" t="s">
        <v>334</v>
      </c>
      <c r="G265" s="177" t="s">
        <v>167</v>
      </c>
      <c r="H265" s="178">
        <v>260.11</v>
      </c>
      <c r="I265" s="179"/>
      <c r="J265" s="180">
        <f>ROUND(I265*H265,2)</f>
        <v>0</v>
      </c>
      <c r="K265" s="176" t="s">
        <v>127</v>
      </c>
      <c r="L265" s="40"/>
      <c r="M265" s="181" t="s">
        <v>19</v>
      </c>
      <c r="N265" s="182" t="s">
        <v>47</v>
      </c>
      <c r="O265" s="65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128</v>
      </c>
      <c r="AT265" s="185" t="s">
        <v>123</v>
      </c>
      <c r="AU265" s="185" t="s">
        <v>86</v>
      </c>
      <c r="AY265" s="18" t="s">
        <v>121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8" t="s">
        <v>84</v>
      </c>
      <c r="BK265" s="186">
        <f>ROUND(I265*H265,2)</f>
        <v>0</v>
      </c>
      <c r="BL265" s="18" t="s">
        <v>128</v>
      </c>
      <c r="BM265" s="185" t="s">
        <v>335</v>
      </c>
    </row>
    <row r="266" spans="1:65" s="2" customFormat="1" ht="11.25">
      <c r="A266" s="35"/>
      <c r="B266" s="36"/>
      <c r="C266" s="37"/>
      <c r="D266" s="187" t="s">
        <v>130</v>
      </c>
      <c r="E266" s="37"/>
      <c r="F266" s="188" t="s">
        <v>336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130</v>
      </c>
      <c r="AU266" s="18" t="s">
        <v>86</v>
      </c>
    </row>
    <row r="267" spans="1:65" s="13" customFormat="1" ht="11.25">
      <c r="B267" s="192"/>
      <c r="C267" s="193"/>
      <c r="D267" s="194" t="s">
        <v>137</v>
      </c>
      <c r="E267" s="195" t="s">
        <v>19</v>
      </c>
      <c r="F267" s="196" t="s">
        <v>337</v>
      </c>
      <c r="G267" s="193"/>
      <c r="H267" s="195" t="s">
        <v>19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137</v>
      </c>
      <c r="AU267" s="202" t="s">
        <v>86</v>
      </c>
      <c r="AV267" s="13" t="s">
        <v>84</v>
      </c>
      <c r="AW267" s="13" t="s">
        <v>37</v>
      </c>
      <c r="AX267" s="13" t="s">
        <v>76</v>
      </c>
      <c r="AY267" s="202" t="s">
        <v>121</v>
      </c>
    </row>
    <row r="268" spans="1:65" s="14" customFormat="1" ht="11.25">
      <c r="B268" s="203"/>
      <c r="C268" s="204"/>
      <c r="D268" s="194" t="s">
        <v>137</v>
      </c>
      <c r="E268" s="205" t="s">
        <v>19</v>
      </c>
      <c r="F268" s="206" t="s">
        <v>338</v>
      </c>
      <c r="G268" s="204"/>
      <c r="H268" s="207">
        <v>530.95299999999997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137</v>
      </c>
      <c r="AU268" s="213" t="s">
        <v>86</v>
      </c>
      <c r="AV268" s="14" t="s">
        <v>86</v>
      </c>
      <c r="AW268" s="14" t="s">
        <v>37</v>
      </c>
      <c r="AX268" s="14" t="s">
        <v>76</v>
      </c>
      <c r="AY268" s="213" t="s">
        <v>121</v>
      </c>
    </row>
    <row r="269" spans="1:65" s="13" customFormat="1" ht="11.25">
      <c r="B269" s="192"/>
      <c r="C269" s="193"/>
      <c r="D269" s="194" t="s">
        <v>137</v>
      </c>
      <c r="E269" s="195" t="s">
        <v>19</v>
      </c>
      <c r="F269" s="196" t="s">
        <v>339</v>
      </c>
      <c r="G269" s="193"/>
      <c r="H269" s="195" t="s">
        <v>19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137</v>
      </c>
      <c r="AU269" s="202" t="s">
        <v>86</v>
      </c>
      <c r="AV269" s="13" t="s">
        <v>84</v>
      </c>
      <c r="AW269" s="13" t="s">
        <v>37</v>
      </c>
      <c r="AX269" s="13" t="s">
        <v>76</v>
      </c>
      <c r="AY269" s="202" t="s">
        <v>121</v>
      </c>
    </row>
    <row r="270" spans="1:65" s="14" customFormat="1" ht="11.25">
      <c r="B270" s="203"/>
      <c r="C270" s="204"/>
      <c r="D270" s="194" t="s">
        <v>137</v>
      </c>
      <c r="E270" s="205" t="s">
        <v>19</v>
      </c>
      <c r="F270" s="206" t="s">
        <v>340</v>
      </c>
      <c r="G270" s="204"/>
      <c r="H270" s="207">
        <v>-270.84300000000002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137</v>
      </c>
      <c r="AU270" s="213" t="s">
        <v>86</v>
      </c>
      <c r="AV270" s="14" t="s">
        <v>86</v>
      </c>
      <c r="AW270" s="14" t="s">
        <v>37</v>
      </c>
      <c r="AX270" s="14" t="s">
        <v>76</v>
      </c>
      <c r="AY270" s="213" t="s">
        <v>121</v>
      </c>
    </row>
    <row r="271" spans="1:65" s="15" customFormat="1" ht="11.25">
      <c r="B271" s="214"/>
      <c r="C271" s="215"/>
      <c r="D271" s="194" t="s">
        <v>137</v>
      </c>
      <c r="E271" s="216" t="s">
        <v>19</v>
      </c>
      <c r="F271" s="217" t="s">
        <v>142</v>
      </c>
      <c r="G271" s="215"/>
      <c r="H271" s="218">
        <v>260.11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137</v>
      </c>
      <c r="AU271" s="224" t="s">
        <v>86</v>
      </c>
      <c r="AV271" s="15" t="s">
        <v>128</v>
      </c>
      <c r="AW271" s="15" t="s">
        <v>37</v>
      </c>
      <c r="AX271" s="15" t="s">
        <v>84</v>
      </c>
      <c r="AY271" s="224" t="s">
        <v>121</v>
      </c>
    </row>
    <row r="272" spans="1:65" s="2" customFormat="1" ht="37.9" customHeight="1">
      <c r="A272" s="35"/>
      <c r="B272" s="36"/>
      <c r="C272" s="174" t="s">
        <v>7</v>
      </c>
      <c r="D272" s="174" t="s">
        <v>123</v>
      </c>
      <c r="E272" s="175" t="s">
        <v>341</v>
      </c>
      <c r="F272" s="176" t="s">
        <v>342</v>
      </c>
      <c r="G272" s="177" t="s">
        <v>167</v>
      </c>
      <c r="H272" s="178">
        <v>150.20099999999999</v>
      </c>
      <c r="I272" s="179"/>
      <c r="J272" s="180">
        <f>ROUND(I272*H272,2)</f>
        <v>0</v>
      </c>
      <c r="K272" s="176" t="s">
        <v>127</v>
      </c>
      <c r="L272" s="40"/>
      <c r="M272" s="181" t="s">
        <v>19</v>
      </c>
      <c r="N272" s="182" t="s">
        <v>47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128</v>
      </c>
      <c r="AT272" s="185" t="s">
        <v>123</v>
      </c>
      <c r="AU272" s="185" t="s">
        <v>86</v>
      </c>
      <c r="AY272" s="18" t="s">
        <v>121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84</v>
      </c>
      <c r="BK272" s="186">
        <f>ROUND(I272*H272,2)</f>
        <v>0</v>
      </c>
      <c r="BL272" s="18" t="s">
        <v>128</v>
      </c>
      <c r="BM272" s="185" t="s">
        <v>343</v>
      </c>
    </row>
    <row r="273" spans="1:65" s="2" customFormat="1" ht="11.25">
      <c r="A273" s="35"/>
      <c r="B273" s="36"/>
      <c r="C273" s="37"/>
      <c r="D273" s="187" t="s">
        <v>130</v>
      </c>
      <c r="E273" s="37"/>
      <c r="F273" s="188" t="s">
        <v>344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130</v>
      </c>
      <c r="AU273" s="18" t="s">
        <v>86</v>
      </c>
    </row>
    <row r="274" spans="1:65" s="2" customFormat="1" ht="16.5" customHeight="1">
      <c r="A274" s="35"/>
      <c r="B274" s="36"/>
      <c r="C274" s="225" t="s">
        <v>345</v>
      </c>
      <c r="D274" s="225" t="s">
        <v>244</v>
      </c>
      <c r="E274" s="226" t="s">
        <v>346</v>
      </c>
      <c r="F274" s="227" t="s">
        <v>347</v>
      </c>
      <c r="G274" s="228" t="s">
        <v>322</v>
      </c>
      <c r="H274" s="229">
        <v>285.38200000000001</v>
      </c>
      <c r="I274" s="230"/>
      <c r="J274" s="231">
        <f>ROUND(I274*H274,2)</f>
        <v>0</v>
      </c>
      <c r="K274" s="227" t="s">
        <v>127</v>
      </c>
      <c r="L274" s="232"/>
      <c r="M274" s="233" t="s">
        <v>19</v>
      </c>
      <c r="N274" s="234" t="s">
        <v>47</v>
      </c>
      <c r="O274" s="65"/>
      <c r="P274" s="183">
        <f>O274*H274</f>
        <v>0</v>
      </c>
      <c r="Q274" s="183">
        <v>1</v>
      </c>
      <c r="R274" s="183">
        <f>Q274*H274</f>
        <v>285.38200000000001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183</v>
      </c>
      <c r="AT274" s="185" t="s">
        <v>244</v>
      </c>
      <c r="AU274" s="185" t="s">
        <v>86</v>
      </c>
      <c r="AY274" s="18" t="s">
        <v>121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84</v>
      </c>
      <c r="BK274" s="186">
        <f>ROUND(I274*H274,2)</f>
        <v>0</v>
      </c>
      <c r="BL274" s="18" t="s">
        <v>128</v>
      </c>
      <c r="BM274" s="185" t="s">
        <v>348</v>
      </c>
    </row>
    <row r="275" spans="1:65" s="2" customFormat="1" ht="11.25">
      <c r="A275" s="35"/>
      <c r="B275" s="36"/>
      <c r="C275" s="37"/>
      <c r="D275" s="187" t="s">
        <v>130</v>
      </c>
      <c r="E275" s="37"/>
      <c r="F275" s="188" t="s">
        <v>349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130</v>
      </c>
      <c r="AU275" s="18" t="s">
        <v>86</v>
      </c>
    </row>
    <row r="276" spans="1:65" s="14" customFormat="1" ht="11.25">
      <c r="B276" s="203"/>
      <c r="C276" s="204"/>
      <c r="D276" s="194" t="s">
        <v>137</v>
      </c>
      <c r="E276" s="204"/>
      <c r="F276" s="206" t="s">
        <v>350</v>
      </c>
      <c r="G276" s="204"/>
      <c r="H276" s="207">
        <v>285.38200000000001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137</v>
      </c>
      <c r="AU276" s="213" t="s">
        <v>86</v>
      </c>
      <c r="AV276" s="14" t="s">
        <v>86</v>
      </c>
      <c r="AW276" s="14" t="s">
        <v>4</v>
      </c>
      <c r="AX276" s="14" t="s">
        <v>84</v>
      </c>
      <c r="AY276" s="213" t="s">
        <v>121</v>
      </c>
    </row>
    <row r="277" spans="1:65" s="2" customFormat="1" ht="33" customHeight="1">
      <c r="A277" s="35"/>
      <c r="B277" s="36"/>
      <c r="C277" s="174" t="s">
        <v>351</v>
      </c>
      <c r="D277" s="174" t="s">
        <v>123</v>
      </c>
      <c r="E277" s="175" t="s">
        <v>352</v>
      </c>
      <c r="F277" s="176" t="s">
        <v>353</v>
      </c>
      <c r="G277" s="177" t="s">
        <v>134</v>
      </c>
      <c r="H277" s="178">
        <v>442.7</v>
      </c>
      <c r="I277" s="179"/>
      <c r="J277" s="180">
        <f>ROUND(I277*H277,2)</f>
        <v>0</v>
      </c>
      <c r="K277" s="176" t="s">
        <v>127</v>
      </c>
      <c r="L277" s="40"/>
      <c r="M277" s="181" t="s">
        <v>19</v>
      </c>
      <c r="N277" s="182" t="s">
        <v>47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128</v>
      </c>
      <c r="AT277" s="185" t="s">
        <v>123</v>
      </c>
      <c r="AU277" s="185" t="s">
        <v>86</v>
      </c>
      <c r="AY277" s="18" t="s">
        <v>121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84</v>
      </c>
      <c r="BK277" s="186">
        <f>ROUND(I277*H277,2)</f>
        <v>0</v>
      </c>
      <c r="BL277" s="18" t="s">
        <v>128</v>
      </c>
      <c r="BM277" s="185" t="s">
        <v>354</v>
      </c>
    </row>
    <row r="278" spans="1:65" s="2" customFormat="1" ht="11.25">
      <c r="A278" s="35"/>
      <c r="B278" s="36"/>
      <c r="C278" s="37"/>
      <c r="D278" s="187" t="s">
        <v>130</v>
      </c>
      <c r="E278" s="37"/>
      <c r="F278" s="188" t="s">
        <v>355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130</v>
      </c>
      <c r="AU278" s="18" t="s">
        <v>86</v>
      </c>
    </row>
    <row r="279" spans="1:65" s="2" customFormat="1" ht="16.5" customHeight="1">
      <c r="A279" s="35"/>
      <c r="B279" s="36"/>
      <c r="C279" s="225" t="s">
        <v>356</v>
      </c>
      <c r="D279" s="225" t="s">
        <v>244</v>
      </c>
      <c r="E279" s="226" t="s">
        <v>357</v>
      </c>
      <c r="F279" s="227" t="s">
        <v>358</v>
      </c>
      <c r="G279" s="228" t="s">
        <v>359</v>
      </c>
      <c r="H279" s="229">
        <v>11.068</v>
      </c>
      <c r="I279" s="230"/>
      <c r="J279" s="231">
        <f>ROUND(I279*H279,2)</f>
        <v>0</v>
      </c>
      <c r="K279" s="227" t="s">
        <v>127</v>
      </c>
      <c r="L279" s="232"/>
      <c r="M279" s="233" t="s">
        <v>19</v>
      </c>
      <c r="N279" s="234" t="s">
        <v>47</v>
      </c>
      <c r="O279" s="65"/>
      <c r="P279" s="183">
        <f>O279*H279</f>
        <v>0</v>
      </c>
      <c r="Q279" s="183">
        <v>1E-3</v>
      </c>
      <c r="R279" s="183">
        <f>Q279*H279</f>
        <v>1.1068E-2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183</v>
      </c>
      <c r="AT279" s="185" t="s">
        <v>244</v>
      </c>
      <c r="AU279" s="185" t="s">
        <v>86</v>
      </c>
      <c r="AY279" s="18" t="s">
        <v>121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84</v>
      </c>
      <c r="BK279" s="186">
        <f>ROUND(I279*H279,2)</f>
        <v>0</v>
      </c>
      <c r="BL279" s="18" t="s">
        <v>128</v>
      </c>
      <c r="BM279" s="185" t="s">
        <v>360</v>
      </c>
    </row>
    <row r="280" spans="1:65" s="2" customFormat="1" ht="11.25">
      <c r="A280" s="35"/>
      <c r="B280" s="36"/>
      <c r="C280" s="37"/>
      <c r="D280" s="187" t="s">
        <v>130</v>
      </c>
      <c r="E280" s="37"/>
      <c r="F280" s="188" t="s">
        <v>361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130</v>
      </c>
      <c r="AU280" s="18" t="s">
        <v>86</v>
      </c>
    </row>
    <row r="281" spans="1:65" s="13" customFormat="1" ht="11.25">
      <c r="B281" s="192"/>
      <c r="C281" s="193"/>
      <c r="D281" s="194" t="s">
        <v>137</v>
      </c>
      <c r="E281" s="195" t="s">
        <v>19</v>
      </c>
      <c r="F281" s="196" t="s">
        <v>362</v>
      </c>
      <c r="G281" s="193"/>
      <c r="H281" s="195" t="s">
        <v>19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137</v>
      </c>
      <c r="AU281" s="202" t="s">
        <v>86</v>
      </c>
      <c r="AV281" s="13" t="s">
        <v>84</v>
      </c>
      <c r="AW281" s="13" t="s">
        <v>37</v>
      </c>
      <c r="AX281" s="13" t="s">
        <v>76</v>
      </c>
      <c r="AY281" s="202" t="s">
        <v>121</v>
      </c>
    </row>
    <row r="282" spans="1:65" s="14" customFormat="1" ht="11.25">
      <c r="B282" s="203"/>
      <c r="C282" s="204"/>
      <c r="D282" s="194" t="s">
        <v>137</v>
      </c>
      <c r="E282" s="205" t="s">
        <v>19</v>
      </c>
      <c r="F282" s="206" t="s">
        <v>363</v>
      </c>
      <c r="G282" s="204"/>
      <c r="H282" s="207">
        <v>11.068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137</v>
      </c>
      <c r="AU282" s="213" t="s">
        <v>86</v>
      </c>
      <c r="AV282" s="14" t="s">
        <v>86</v>
      </c>
      <c r="AW282" s="14" t="s">
        <v>37</v>
      </c>
      <c r="AX282" s="14" t="s">
        <v>84</v>
      </c>
      <c r="AY282" s="213" t="s">
        <v>121</v>
      </c>
    </row>
    <row r="283" spans="1:65" s="2" customFormat="1" ht="24.2" customHeight="1">
      <c r="A283" s="35"/>
      <c r="B283" s="36"/>
      <c r="C283" s="174" t="s">
        <v>364</v>
      </c>
      <c r="D283" s="174" t="s">
        <v>123</v>
      </c>
      <c r="E283" s="175" t="s">
        <v>365</v>
      </c>
      <c r="F283" s="176" t="s">
        <v>366</v>
      </c>
      <c r="G283" s="177" t="s">
        <v>134</v>
      </c>
      <c r="H283" s="178">
        <v>442.7</v>
      </c>
      <c r="I283" s="179"/>
      <c r="J283" s="180">
        <f>ROUND(I283*H283,2)</f>
        <v>0</v>
      </c>
      <c r="K283" s="176" t="s">
        <v>127</v>
      </c>
      <c r="L283" s="40"/>
      <c r="M283" s="181" t="s">
        <v>19</v>
      </c>
      <c r="N283" s="182" t="s">
        <v>47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128</v>
      </c>
      <c r="AT283" s="185" t="s">
        <v>123</v>
      </c>
      <c r="AU283" s="185" t="s">
        <v>86</v>
      </c>
      <c r="AY283" s="18" t="s">
        <v>121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84</v>
      </c>
      <c r="BK283" s="186">
        <f>ROUND(I283*H283,2)</f>
        <v>0</v>
      </c>
      <c r="BL283" s="18" t="s">
        <v>128</v>
      </c>
      <c r="BM283" s="185" t="s">
        <v>367</v>
      </c>
    </row>
    <row r="284" spans="1:65" s="2" customFormat="1" ht="11.25">
      <c r="A284" s="35"/>
      <c r="B284" s="36"/>
      <c r="C284" s="37"/>
      <c r="D284" s="187" t="s">
        <v>130</v>
      </c>
      <c r="E284" s="37"/>
      <c r="F284" s="188" t="s">
        <v>368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130</v>
      </c>
      <c r="AU284" s="18" t="s">
        <v>86</v>
      </c>
    </row>
    <row r="285" spans="1:65" s="12" customFormat="1" ht="22.9" customHeight="1">
      <c r="B285" s="158"/>
      <c r="C285" s="159"/>
      <c r="D285" s="160" t="s">
        <v>75</v>
      </c>
      <c r="E285" s="172" t="s">
        <v>86</v>
      </c>
      <c r="F285" s="172" t="s">
        <v>369</v>
      </c>
      <c r="G285" s="159"/>
      <c r="H285" s="159"/>
      <c r="I285" s="162"/>
      <c r="J285" s="173">
        <f>BK285</f>
        <v>0</v>
      </c>
      <c r="K285" s="159"/>
      <c r="L285" s="164"/>
      <c r="M285" s="165"/>
      <c r="N285" s="166"/>
      <c r="O285" s="166"/>
      <c r="P285" s="167">
        <f>SUM(P286:P295)</f>
        <v>0</v>
      </c>
      <c r="Q285" s="166"/>
      <c r="R285" s="167">
        <f>SUM(R286:R295)</f>
        <v>14.784587800000001</v>
      </c>
      <c r="S285" s="166"/>
      <c r="T285" s="168">
        <f>SUM(T286:T295)</f>
        <v>0</v>
      </c>
      <c r="AR285" s="169" t="s">
        <v>84</v>
      </c>
      <c r="AT285" s="170" t="s">
        <v>75</v>
      </c>
      <c r="AU285" s="170" t="s">
        <v>84</v>
      </c>
      <c r="AY285" s="169" t="s">
        <v>121</v>
      </c>
      <c r="BK285" s="171">
        <f>SUM(BK286:BK295)</f>
        <v>0</v>
      </c>
    </row>
    <row r="286" spans="1:65" s="2" customFormat="1" ht="37.9" customHeight="1">
      <c r="A286" s="35"/>
      <c r="B286" s="36"/>
      <c r="C286" s="174" t="s">
        <v>370</v>
      </c>
      <c r="D286" s="174" t="s">
        <v>123</v>
      </c>
      <c r="E286" s="175" t="s">
        <v>371</v>
      </c>
      <c r="F286" s="176" t="s">
        <v>372</v>
      </c>
      <c r="G286" s="177" t="s">
        <v>167</v>
      </c>
      <c r="H286" s="178">
        <v>4.7480000000000002</v>
      </c>
      <c r="I286" s="179"/>
      <c r="J286" s="180">
        <f>ROUND(I286*H286,2)</f>
        <v>0</v>
      </c>
      <c r="K286" s="176" t="s">
        <v>127</v>
      </c>
      <c r="L286" s="40"/>
      <c r="M286" s="181" t="s">
        <v>19</v>
      </c>
      <c r="N286" s="182" t="s">
        <v>47</v>
      </c>
      <c r="O286" s="65"/>
      <c r="P286" s="183">
        <f>O286*H286</f>
        <v>0</v>
      </c>
      <c r="Q286" s="183">
        <v>1.5948500000000001</v>
      </c>
      <c r="R286" s="183">
        <f>Q286*H286</f>
        <v>7.5723478000000011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128</v>
      </c>
      <c r="AT286" s="185" t="s">
        <v>123</v>
      </c>
      <c r="AU286" s="185" t="s">
        <v>86</v>
      </c>
      <c r="AY286" s="18" t="s">
        <v>121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84</v>
      </c>
      <c r="BK286" s="186">
        <f>ROUND(I286*H286,2)</f>
        <v>0</v>
      </c>
      <c r="BL286" s="18" t="s">
        <v>128</v>
      </c>
      <c r="BM286" s="185" t="s">
        <v>373</v>
      </c>
    </row>
    <row r="287" spans="1:65" s="2" customFormat="1" ht="11.25">
      <c r="A287" s="35"/>
      <c r="B287" s="36"/>
      <c r="C287" s="37"/>
      <c r="D287" s="187" t="s">
        <v>130</v>
      </c>
      <c r="E287" s="37"/>
      <c r="F287" s="188" t="s">
        <v>374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130</v>
      </c>
      <c r="AU287" s="18" t="s">
        <v>86</v>
      </c>
    </row>
    <row r="288" spans="1:65" s="13" customFormat="1" ht="11.25">
      <c r="B288" s="192"/>
      <c r="C288" s="193"/>
      <c r="D288" s="194" t="s">
        <v>137</v>
      </c>
      <c r="E288" s="195" t="s">
        <v>19</v>
      </c>
      <c r="F288" s="196" t="s">
        <v>375</v>
      </c>
      <c r="G288" s="193"/>
      <c r="H288" s="195" t="s">
        <v>19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137</v>
      </c>
      <c r="AU288" s="202" t="s">
        <v>86</v>
      </c>
      <c r="AV288" s="13" t="s">
        <v>84</v>
      </c>
      <c r="AW288" s="13" t="s">
        <v>37</v>
      </c>
      <c r="AX288" s="13" t="s">
        <v>76</v>
      </c>
      <c r="AY288" s="202" t="s">
        <v>121</v>
      </c>
    </row>
    <row r="289" spans="1:65" s="14" customFormat="1" ht="11.25">
      <c r="B289" s="203"/>
      <c r="C289" s="204"/>
      <c r="D289" s="194" t="s">
        <v>137</v>
      </c>
      <c r="E289" s="205" t="s">
        <v>19</v>
      </c>
      <c r="F289" s="206" t="s">
        <v>376</v>
      </c>
      <c r="G289" s="204"/>
      <c r="H289" s="207">
        <v>3.3319999999999999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137</v>
      </c>
      <c r="AU289" s="213" t="s">
        <v>86</v>
      </c>
      <c r="AV289" s="14" t="s">
        <v>86</v>
      </c>
      <c r="AW289" s="14" t="s">
        <v>37</v>
      </c>
      <c r="AX289" s="14" t="s">
        <v>76</v>
      </c>
      <c r="AY289" s="213" t="s">
        <v>121</v>
      </c>
    </row>
    <row r="290" spans="1:65" s="13" customFormat="1" ht="11.25">
      <c r="B290" s="192"/>
      <c r="C290" s="193"/>
      <c r="D290" s="194" t="s">
        <v>137</v>
      </c>
      <c r="E290" s="195" t="s">
        <v>19</v>
      </c>
      <c r="F290" s="196" t="s">
        <v>377</v>
      </c>
      <c r="G290" s="193"/>
      <c r="H290" s="195" t="s">
        <v>19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137</v>
      </c>
      <c r="AU290" s="202" t="s">
        <v>86</v>
      </c>
      <c r="AV290" s="13" t="s">
        <v>84</v>
      </c>
      <c r="AW290" s="13" t="s">
        <v>37</v>
      </c>
      <c r="AX290" s="13" t="s">
        <v>76</v>
      </c>
      <c r="AY290" s="202" t="s">
        <v>121</v>
      </c>
    </row>
    <row r="291" spans="1:65" s="14" customFormat="1" ht="11.25">
      <c r="B291" s="203"/>
      <c r="C291" s="204"/>
      <c r="D291" s="194" t="s">
        <v>137</v>
      </c>
      <c r="E291" s="205" t="s">
        <v>19</v>
      </c>
      <c r="F291" s="206" t="s">
        <v>378</v>
      </c>
      <c r="G291" s="204"/>
      <c r="H291" s="207">
        <v>1.4159999999999999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137</v>
      </c>
      <c r="AU291" s="213" t="s">
        <v>86</v>
      </c>
      <c r="AV291" s="14" t="s">
        <v>86</v>
      </c>
      <c r="AW291" s="14" t="s">
        <v>37</v>
      </c>
      <c r="AX291" s="14" t="s">
        <v>76</v>
      </c>
      <c r="AY291" s="213" t="s">
        <v>121</v>
      </c>
    </row>
    <row r="292" spans="1:65" s="15" customFormat="1" ht="11.25">
      <c r="B292" s="214"/>
      <c r="C292" s="215"/>
      <c r="D292" s="194" t="s">
        <v>137</v>
      </c>
      <c r="E292" s="216" t="s">
        <v>19</v>
      </c>
      <c r="F292" s="217" t="s">
        <v>142</v>
      </c>
      <c r="G292" s="215"/>
      <c r="H292" s="218">
        <v>4.7480000000000002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137</v>
      </c>
      <c r="AU292" s="224" t="s">
        <v>86</v>
      </c>
      <c r="AV292" s="15" t="s">
        <v>128</v>
      </c>
      <c r="AW292" s="15" t="s">
        <v>37</v>
      </c>
      <c r="AX292" s="15" t="s">
        <v>84</v>
      </c>
      <c r="AY292" s="224" t="s">
        <v>121</v>
      </c>
    </row>
    <row r="293" spans="1:65" s="2" customFormat="1" ht="21.75" customHeight="1">
      <c r="A293" s="35"/>
      <c r="B293" s="36"/>
      <c r="C293" s="174" t="s">
        <v>379</v>
      </c>
      <c r="D293" s="174" t="s">
        <v>123</v>
      </c>
      <c r="E293" s="175" t="s">
        <v>380</v>
      </c>
      <c r="F293" s="176" t="s">
        <v>381</v>
      </c>
      <c r="G293" s="177" t="s">
        <v>167</v>
      </c>
      <c r="H293" s="178">
        <v>3.339</v>
      </c>
      <c r="I293" s="179"/>
      <c r="J293" s="180">
        <f>ROUND(I293*H293,2)</f>
        <v>0</v>
      </c>
      <c r="K293" s="176" t="s">
        <v>127</v>
      </c>
      <c r="L293" s="40"/>
      <c r="M293" s="181" t="s">
        <v>19</v>
      </c>
      <c r="N293" s="182" t="s">
        <v>47</v>
      </c>
      <c r="O293" s="65"/>
      <c r="P293" s="183">
        <f>O293*H293</f>
        <v>0</v>
      </c>
      <c r="Q293" s="183">
        <v>2.16</v>
      </c>
      <c r="R293" s="183">
        <f>Q293*H293</f>
        <v>7.2122400000000004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128</v>
      </c>
      <c r="AT293" s="185" t="s">
        <v>123</v>
      </c>
      <c r="AU293" s="185" t="s">
        <v>86</v>
      </c>
      <c r="AY293" s="18" t="s">
        <v>121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84</v>
      </c>
      <c r="BK293" s="186">
        <f>ROUND(I293*H293,2)</f>
        <v>0</v>
      </c>
      <c r="BL293" s="18" t="s">
        <v>128</v>
      </c>
      <c r="BM293" s="185" t="s">
        <v>382</v>
      </c>
    </row>
    <row r="294" spans="1:65" s="2" customFormat="1" ht="11.25">
      <c r="A294" s="35"/>
      <c r="B294" s="36"/>
      <c r="C294" s="37"/>
      <c r="D294" s="187" t="s">
        <v>130</v>
      </c>
      <c r="E294" s="37"/>
      <c r="F294" s="188" t="s">
        <v>383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130</v>
      </c>
      <c r="AU294" s="18" t="s">
        <v>86</v>
      </c>
    </row>
    <row r="295" spans="1:65" s="14" customFormat="1" ht="11.25">
      <c r="B295" s="203"/>
      <c r="C295" s="204"/>
      <c r="D295" s="194" t="s">
        <v>137</v>
      </c>
      <c r="E295" s="205" t="s">
        <v>19</v>
      </c>
      <c r="F295" s="206" t="s">
        <v>384</v>
      </c>
      <c r="G295" s="204"/>
      <c r="H295" s="207">
        <v>3.339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137</v>
      </c>
      <c r="AU295" s="213" t="s">
        <v>86</v>
      </c>
      <c r="AV295" s="14" t="s">
        <v>86</v>
      </c>
      <c r="AW295" s="14" t="s">
        <v>37</v>
      </c>
      <c r="AX295" s="14" t="s">
        <v>84</v>
      </c>
      <c r="AY295" s="213" t="s">
        <v>121</v>
      </c>
    </row>
    <row r="296" spans="1:65" s="12" customFormat="1" ht="22.9" customHeight="1">
      <c r="B296" s="158"/>
      <c r="C296" s="159"/>
      <c r="D296" s="160" t="s">
        <v>75</v>
      </c>
      <c r="E296" s="172" t="s">
        <v>128</v>
      </c>
      <c r="F296" s="172" t="s">
        <v>385</v>
      </c>
      <c r="G296" s="159"/>
      <c r="H296" s="159"/>
      <c r="I296" s="162"/>
      <c r="J296" s="173">
        <f>BK296</f>
        <v>0</v>
      </c>
      <c r="K296" s="159"/>
      <c r="L296" s="164"/>
      <c r="M296" s="165"/>
      <c r="N296" s="166"/>
      <c r="O296" s="166"/>
      <c r="P296" s="167">
        <f>SUM(P297:P412)</f>
        <v>0</v>
      </c>
      <c r="Q296" s="166"/>
      <c r="R296" s="167">
        <f>SUM(R297:R412)</f>
        <v>32.293272200000004</v>
      </c>
      <c r="S296" s="166"/>
      <c r="T296" s="168">
        <f>SUM(T297:T412)</f>
        <v>0</v>
      </c>
      <c r="AR296" s="169" t="s">
        <v>84</v>
      </c>
      <c r="AT296" s="170" t="s">
        <v>75</v>
      </c>
      <c r="AU296" s="170" t="s">
        <v>84</v>
      </c>
      <c r="AY296" s="169" t="s">
        <v>121</v>
      </c>
      <c r="BK296" s="171">
        <f>SUM(BK297:BK412)</f>
        <v>0</v>
      </c>
    </row>
    <row r="297" spans="1:65" s="2" customFormat="1" ht="16.5" customHeight="1">
      <c r="A297" s="35"/>
      <c r="B297" s="36"/>
      <c r="C297" s="174" t="s">
        <v>386</v>
      </c>
      <c r="D297" s="174" t="s">
        <v>123</v>
      </c>
      <c r="E297" s="175" t="s">
        <v>387</v>
      </c>
      <c r="F297" s="176" t="s">
        <v>388</v>
      </c>
      <c r="G297" s="177" t="s">
        <v>167</v>
      </c>
      <c r="H297" s="178">
        <v>31.6</v>
      </c>
      <c r="I297" s="179"/>
      <c r="J297" s="180">
        <f>ROUND(I297*H297,2)</f>
        <v>0</v>
      </c>
      <c r="K297" s="176" t="s">
        <v>127</v>
      </c>
      <c r="L297" s="40"/>
      <c r="M297" s="181" t="s">
        <v>19</v>
      </c>
      <c r="N297" s="182" t="s">
        <v>47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128</v>
      </c>
      <c r="AT297" s="185" t="s">
        <v>123</v>
      </c>
      <c r="AU297" s="185" t="s">
        <v>86</v>
      </c>
      <c r="AY297" s="18" t="s">
        <v>121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84</v>
      </c>
      <c r="BK297" s="186">
        <f>ROUND(I297*H297,2)</f>
        <v>0</v>
      </c>
      <c r="BL297" s="18" t="s">
        <v>128</v>
      </c>
      <c r="BM297" s="185" t="s">
        <v>389</v>
      </c>
    </row>
    <row r="298" spans="1:65" s="2" customFormat="1" ht="11.25">
      <c r="A298" s="35"/>
      <c r="B298" s="36"/>
      <c r="C298" s="37"/>
      <c r="D298" s="187" t="s">
        <v>130</v>
      </c>
      <c r="E298" s="37"/>
      <c r="F298" s="188" t="s">
        <v>390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130</v>
      </c>
      <c r="AU298" s="18" t="s">
        <v>86</v>
      </c>
    </row>
    <row r="299" spans="1:65" s="14" customFormat="1" ht="11.25">
      <c r="B299" s="203"/>
      <c r="C299" s="204"/>
      <c r="D299" s="194" t="s">
        <v>137</v>
      </c>
      <c r="E299" s="205" t="s">
        <v>19</v>
      </c>
      <c r="F299" s="206" t="s">
        <v>391</v>
      </c>
      <c r="G299" s="204"/>
      <c r="H299" s="207">
        <v>16.2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137</v>
      </c>
      <c r="AU299" s="213" t="s">
        <v>86</v>
      </c>
      <c r="AV299" s="14" t="s">
        <v>86</v>
      </c>
      <c r="AW299" s="14" t="s">
        <v>37</v>
      </c>
      <c r="AX299" s="14" t="s">
        <v>76</v>
      </c>
      <c r="AY299" s="213" t="s">
        <v>121</v>
      </c>
    </row>
    <row r="300" spans="1:65" s="14" customFormat="1" ht="11.25">
      <c r="B300" s="203"/>
      <c r="C300" s="204"/>
      <c r="D300" s="194" t="s">
        <v>137</v>
      </c>
      <c r="E300" s="205" t="s">
        <v>19</v>
      </c>
      <c r="F300" s="206" t="s">
        <v>392</v>
      </c>
      <c r="G300" s="204"/>
      <c r="H300" s="207">
        <v>2.6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137</v>
      </c>
      <c r="AU300" s="213" t="s">
        <v>86</v>
      </c>
      <c r="AV300" s="14" t="s">
        <v>86</v>
      </c>
      <c r="AW300" s="14" t="s">
        <v>37</v>
      </c>
      <c r="AX300" s="14" t="s">
        <v>76</v>
      </c>
      <c r="AY300" s="213" t="s">
        <v>121</v>
      </c>
    </row>
    <row r="301" spans="1:65" s="14" customFormat="1" ht="11.25">
      <c r="B301" s="203"/>
      <c r="C301" s="204"/>
      <c r="D301" s="194" t="s">
        <v>137</v>
      </c>
      <c r="E301" s="205" t="s">
        <v>19</v>
      </c>
      <c r="F301" s="206" t="s">
        <v>257</v>
      </c>
      <c r="G301" s="204"/>
      <c r="H301" s="207">
        <v>2.2999999999999998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137</v>
      </c>
      <c r="AU301" s="213" t="s">
        <v>86</v>
      </c>
      <c r="AV301" s="14" t="s">
        <v>86</v>
      </c>
      <c r="AW301" s="14" t="s">
        <v>37</v>
      </c>
      <c r="AX301" s="14" t="s">
        <v>76</v>
      </c>
      <c r="AY301" s="213" t="s">
        <v>121</v>
      </c>
    </row>
    <row r="302" spans="1:65" s="14" customFormat="1" ht="11.25">
      <c r="B302" s="203"/>
      <c r="C302" s="204"/>
      <c r="D302" s="194" t="s">
        <v>137</v>
      </c>
      <c r="E302" s="205" t="s">
        <v>19</v>
      </c>
      <c r="F302" s="206" t="s">
        <v>393</v>
      </c>
      <c r="G302" s="204"/>
      <c r="H302" s="207">
        <v>2.5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137</v>
      </c>
      <c r="AU302" s="213" t="s">
        <v>86</v>
      </c>
      <c r="AV302" s="14" t="s">
        <v>86</v>
      </c>
      <c r="AW302" s="14" t="s">
        <v>37</v>
      </c>
      <c r="AX302" s="14" t="s">
        <v>76</v>
      </c>
      <c r="AY302" s="213" t="s">
        <v>121</v>
      </c>
    </row>
    <row r="303" spans="1:65" s="14" customFormat="1" ht="11.25">
      <c r="B303" s="203"/>
      <c r="C303" s="204"/>
      <c r="D303" s="194" t="s">
        <v>137</v>
      </c>
      <c r="E303" s="205" t="s">
        <v>19</v>
      </c>
      <c r="F303" s="206" t="s">
        <v>394</v>
      </c>
      <c r="G303" s="204"/>
      <c r="H303" s="207">
        <v>0.3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137</v>
      </c>
      <c r="AU303" s="213" t="s">
        <v>86</v>
      </c>
      <c r="AV303" s="14" t="s">
        <v>86</v>
      </c>
      <c r="AW303" s="14" t="s">
        <v>37</v>
      </c>
      <c r="AX303" s="14" t="s">
        <v>76</v>
      </c>
      <c r="AY303" s="213" t="s">
        <v>121</v>
      </c>
    </row>
    <row r="304" spans="1:65" s="14" customFormat="1" ht="11.25">
      <c r="B304" s="203"/>
      <c r="C304" s="204"/>
      <c r="D304" s="194" t="s">
        <v>137</v>
      </c>
      <c r="E304" s="205" t="s">
        <v>19</v>
      </c>
      <c r="F304" s="206" t="s">
        <v>394</v>
      </c>
      <c r="G304" s="204"/>
      <c r="H304" s="207">
        <v>0.3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137</v>
      </c>
      <c r="AU304" s="213" t="s">
        <v>86</v>
      </c>
      <c r="AV304" s="14" t="s">
        <v>86</v>
      </c>
      <c r="AW304" s="14" t="s">
        <v>37</v>
      </c>
      <c r="AX304" s="14" t="s">
        <v>76</v>
      </c>
      <c r="AY304" s="213" t="s">
        <v>121</v>
      </c>
    </row>
    <row r="305" spans="1:65" s="14" customFormat="1" ht="11.25">
      <c r="B305" s="203"/>
      <c r="C305" s="204"/>
      <c r="D305" s="194" t="s">
        <v>137</v>
      </c>
      <c r="E305" s="205" t="s">
        <v>19</v>
      </c>
      <c r="F305" s="206" t="s">
        <v>395</v>
      </c>
      <c r="G305" s="204"/>
      <c r="H305" s="207">
        <v>0.4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137</v>
      </c>
      <c r="AU305" s="213" t="s">
        <v>86</v>
      </c>
      <c r="AV305" s="14" t="s">
        <v>86</v>
      </c>
      <c r="AW305" s="14" t="s">
        <v>37</v>
      </c>
      <c r="AX305" s="14" t="s">
        <v>76</v>
      </c>
      <c r="AY305" s="213" t="s">
        <v>121</v>
      </c>
    </row>
    <row r="306" spans="1:65" s="14" customFormat="1" ht="11.25">
      <c r="B306" s="203"/>
      <c r="C306" s="204"/>
      <c r="D306" s="194" t="s">
        <v>137</v>
      </c>
      <c r="E306" s="205" t="s">
        <v>19</v>
      </c>
      <c r="F306" s="206" t="s">
        <v>396</v>
      </c>
      <c r="G306" s="204"/>
      <c r="H306" s="207">
        <v>0.7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137</v>
      </c>
      <c r="AU306" s="213" t="s">
        <v>86</v>
      </c>
      <c r="AV306" s="14" t="s">
        <v>86</v>
      </c>
      <c r="AW306" s="14" t="s">
        <v>37</v>
      </c>
      <c r="AX306" s="14" t="s">
        <v>76</v>
      </c>
      <c r="AY306" s="213" t="s">
        <v>121</v>
      </c>
    </row>
    <row r="307" spans="1:65" s="14" customFormat="1" ht="11.25">
      <c r="B307" s="203"/>
      <c r="C307" s="204"/>
      <c r="D307" s="194" t="s">
        <v>137</v>
      </c>
      <c r="E307" s="205" t="s">
        <v>19</v>
      </c>
      <c r="F307" s="206" t="s">
        <v>397</v>
      </c>
      <c r="G307" s="204"/>
      <c r="H307" s="207">
        <v>0.1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137</v>
      </c>
      <c r="AU307" s="213" t="s">
        <v>86</v>
      </c>
      <c r="AV307" s="14" t="s">
        <v>86</v>
      </c>
      <c r="AW307" s="14" t="s">
        <v>37</v>
      </c>
      <c r="AX307" s="14" t="s">
        <v>76</v>
      </c>
      <c r="AY307" s="213" t="s">
        <v>121</v>
      </c>
    </row>
    <row r="308" spans="1:65" s="14" customFormat="1" ht="11.25">
      <c r="B308" s="203"/>
      <c r="C308" s="204"/>
      <c r="D308" s="194" t="s">
        <v>137</v>
      </c>
      <c r="E308" s="205" t="s">
        <v>19</v>
      </c>
      <c r="F308" s="206" t="s">
        <v>398</v>
      </c>
      <c r="G308" s="204"/>
      <c r="H308" s="207">
        <v>0.2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137</v>
      </c>
      <c r="AU308" s="213" t="s">
        <v>86</v>
      </c>
      <c r="AV308" s="14" t="s">
        <v>86</v>
      </c>
      <c r="AW308" s="14" t="s">
        <v>37</v>
      </c>
      <c r="AX308" s="14" t="s">
        <v>76</v>
      </c>
      <c r="AY308" s="213" t="s">
        <v>121</v>
      </c>
    </row>
    <row r="309" spans="1:65" s="14" customFormat="1" ht="11.25">
      <c r="B309" s="203"/>
      <c r="C309" s="204"/>
      <c r="D309" s="194" t="s">
        <v>137</v>
      </c>
      <c r="E309" s="205" t="s">
        <v>19</v>
      </c>
      <c r="F309" s="206" t="s">
        <v>399</v>
      </c>
      <c r="G309" s="204"/>
      <c r="H309" s="207">
        <v>0.6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137</v>
      </c>
      <c r="AU309" s="213" t="s">
        <v>86</v>
      </c>
      <c r="AV309" s="14" t="s">
        <v>86</v>
      </c>
      <c r="AW309" s="14" t="s">
        <v>37</v>
      </c>
      <c r="AX309" s="14" t="s">
        <v>76</v>
      </c>
      <c r="AY309" s="213" t="s">
        <v>121</v>
      </c>
    </row>
    <row r="310" spans="1:65" s="14" customFormat="1" ht="11.25">
      <c r="B310" s="203"/>
      <c r="C310" s="204"/>
      <c r="D310" s="194" t="s">
        <v>137</v>
      </c>
      <c r="E310" s="205" t="s">
        <v>19</v>
      </c>
      <c r="F310" s="206" t="s">
        <v>397</v>
      </c>
      <c r="G310" s="204"/>
      <c r="H310" s="207">
        <v>0.1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137</v>
      </c>
      <c r="AU310" s="213" t="s">
        <v>86</v>
      </c>
      <c r="AV310" s="14" t="s">
        <v>86</v>
      </c>
      <c r="AW310" s="14" t="s">
        <v>37</v>
      </c>
      <c r="AX310" s="14" t="s">
        <v>76</v>
      </c>
      <c r="AY310" s="213" t="s">
        <v>121</v>
      </c>
    </row>
    <row r="311" spans="1:65" s="14" customFormat="1" ht="11.25">
      <c r="B311" s="203"/>
      <c r="C311" s="204"/>
      <c r="D311" s="194" t="s">
        <v>137</v>
      </c>
      <c r="E311" s="205" t="s">
        <v>19</v>
      </c>
      <c r="F311" s="206" t="s">
        <v>398</v>
      </c>
      <c r="G311" s="204"/>
      <c r="H311" s="207">
        <v>0.2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137</v>
      </c>
      <c r="AU311" s="213" t="s">
        <v>86</v>
      </c>
      <c r="AV311" s="14" t="s">
        <v>86</v>
      </c>
      <c r="AW311" s="14" t="s">
        <v>37</v>
      </c>
      <c r="AX311" s="14" t="s">
        <v>76</v>
      </c>
      <c r="AY311" s="213" t="s">
        <v>121</v>
      </c>
    </row>
    <row r="312" spans="1:65" s="14" customFormat="1" ht="11.25">
      <c r="B312" s="203"/>
      <c r="C312" s="204"/>
      <c r="D312" s="194" t="s">
        <v>137</v>
      </c>
      <c r="E312" s="205" t="s">
        <v>19</v>
      </c>
      <c r="F312" s="206" t="s">
        <v>400</v>
      </c>
      <c r="G312" s="204"/>
      <c r="H312" s="207">
        <v>1.1000000000000001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137</v>
      </c>
      <c r="AU312" s="213" t="s">
        <v>86</v>
      </c>
      <c r="AV312" s="14" t="s">
        <v>86</v>
      </c>
      <c r="AW312" s="14" t="s">
        <v>37</v>
      </c>
      <c r="AX312" s="14" t="s">
        <v>76</v>
      </c>
      <c r="AY312" s="213" t="s">
        <v>121</v>
      </c>
    </row>
    <row r="313" spans="1:65" s="14" customFormat="1" ht="11.25">
      <c r="B313" s="203"/>
      <c r="C313" s="204"/>
      <c r="D313" s="194" t="s">
        <v>137</v>
      </c>
      <c r="E313" s="205" t="s">
        <v>19</v>
      </c>
      <c r="F313" s="206" t="s">
        <v>401</v>
      </c>
      <c r="G313" s="204"/>
      <c r="H313" s="207">
        <v>3.4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137</v>
      </c>
      <c r="AU313" s="213" t="s">
        <v>86</v>
      </c>
      <c r="AV313" s="14" t="s">
        <v>86</v>
      </c>
      <c r="AW313" s="14" t="s">
        <v>37</v>
      </c>
      <c r="AX313" s="14" t="s">
        <v>76</v>
      </c>
      <c r="AY313" s="213" t="s">
        <v>121</v>
      </c>
    </row>
    <row r="314" spans="1:65" s="14" customFormat="1" ht="11.25">
      <c r="B314" s="203"/>
      <c r="C314" s="204"/>
      <c r="D314" s="194" t="s">
        <v>137</v>
      </c>
      <c r="E314" s="205" t="s">
        <v>19</v>
      </c>
      <c r="F314" s="206" t="s">
        <v>399</v>
      </c>
      <c r="G314" s="204"/>
      <c r="H314" s="207">
        <v>0.6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137</v>
      </c>
      <c r="AU314" s="213" t="s">
        <v>86</v>
      </c>
      <c r="AV314" s="14" t="s">
        <v>86</v>
      </c>
      <c r="AW314" s="14" t="s">
        <v>37</v>
      </c>
      <c r="AX314" s="14" t="s">
        <v>76</v>
      </c>
      <c r="AY314" s="213" t="s">
        <v>121</v>
      </c>
    </row>
    <row r="315" spans="1:65" s="15" customFormat="1" ht="11.25">
      <c r="B315" s="214"/>
      <c r="C315" s="215"/>
      <c r="D315" s="194" t="s">
        <v>137</v>
      </c>
      <c r="E315" s="216" t="s">
        <v>19</v>
      </c>
      <c r="F315" s="217" t="s">
        <v>142</v>
      </c>
      <c r="G315" s="215"/>
      <c r="H315" s="218">
        <v>31.6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137</v>
      </c>
      <c r="AU315" s="224" t="s">
        <v>86</v>
      </c>
      <c r="AV315" s="15" t="s">
        <v>128</v>
      </c>
      <c r="AW315" s="15" t="s">
        <v>37</v>
      </c>
      <c r="AX315" s="15" t="s">
        <v>84</v>
      </c>
      <c r="AY315" s="224" t="s">
        <v>121</v>
      </c>
    </row>
    <row r="316" spans="1:65" s="2" customFormat="1" ht="16.5" customHeight="1">
      <c r="A316" s="35"/>
      <c r="B316" s="36"/>
      <c r="C316" s="225" t="s">
        <v>402</v>
      </c>
      <c r="D316" s="225" t="s">
        <v>244</v>
      </c>
      <c r="E316" s="226" t="s">
        <v>403</v>
      </c>
      <c r="F316" s="227" t="s">
        <v>404</v>
      </c>
      <c r="G316" s="228" t="s">
        <v>126</v>
      </c>
      <c r="H316" s="229">
        <v>3</v>
      </c>
      <c r="I316" s="230"/>
      <c r="J316" s="231">
        <f>ROUND(I316*H316,2)</f>
        <v>0</v>
      </c>
      <c r="K316" s="227" t="s">
        <v>127</v>
      </c>
      <c r="L316" s="232"/>
      <c r="M316" s="233" t="s">
        <v>19</v>
      </c>
      <c r="N316" s="234" t="s">
        <v>47</v>
      </c>
      <c r="O316" s="65"/>
      <c r="P316" s="183">
        <f>O316*H316</f>
        <v>0</v>
      </c>
      <c r="Q316" s="183">
        <v>7.1000000000000004E-3</v>
      </c>
      <c r="R316" s="183">
        <f>Q316*H316</f>
        <v>2.1299999999999999E-2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183</v>
      </c>
      <c r="AT316" s="185" t="s">
        <v>244</v>
      </c>
      <c r="AU316" s="185" t="s">
        <v>86</v>
      </c>
      <c r="AY316" s="18" t="s">
        <v>121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84</v>
      </c>
      <c r="BK316" s="186">
        <f>ROUND(I316*H316,2)</f>
        <v>0</v>
      </c>
      <c r="BL316" s="18" t="s">
        <v>128</v>
      </c>
      <c r="BM316" s="185" t="s">
        <v>405</v>
      </c>
    </row>
    <row r="317" spans="1:65" s="2" customFormat="1" ht="11.25">
      <c r="A317" s="35"/>
      <c r="B317" s="36"/>
      <c r="C317" s="37"/>
      <c r="D317" s="187" t="s">
        <v>130</v>
      </c>
      <c r="E317" s="37"/>
      <c r="F317" s="188" t="s">
        <v>406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130</v>
      </c>
      <c r="AU317" s="18" t="s">
        <v>86</v>
      </c>
    </row>
    <row r="318" spans="1:65" s="14" customFormat="1" ht="11.25">
      <c r="B318" s="203"/>
      <c r="C318" s="204"/>
      <c r="D318" s="194" t="s">
        <v>137</v>
      </c>
      <c r="E318" s="205" t="s">
        <v>19</v>
      </c>
      <c r="F318" s="206" t="s">
        <v>407</v>
      </c>
      <c r="G318" s="204"/>
      <c r="H318" s="207">
        <v>1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137</v>
      </c>
      <c r="AU318" s="213" t="s">
        <v>86</v>
      </c>
      <c r="AV318" s="14" t="s">
        <v>86</v>
      </c>
      <c r="AW318" s="14" t="s">
        <v>37</v>
      </c>
      <c r="AX318" s="14" t="s">
        <v>76</v>
      </c>
      <c r="AY318" s="213" t="s">
        <v>121</v>
      </c>
    </row>
    <row r="319" spans="1:65" s="14" customFormat="1" ht="11.25">
      <c r="B319" s="203"/>
      <c r="C319" s="204"/>
      <c r="D319" s="194" t="s">
        <v>137</v>
      </c>
      <c r="E319" s="205" t="s">
        <v>19</v>
      </c>
      <c r="F319" s="206" t="s">
        <v>408</v>
      </c>
      <c r="G319" s="204"/>
      <c r="H319" s="207">
        <v>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137</v>
      </c>
      <c r="AU319" s="213" t="s">
        <v>86</v>
      </c>
      <c r="AV319" s="14" t="s">
        <v>86</v>
      </c>
      <c r="AW319" s="14" t="s">
        <v>37</v>
      </c>
      <c r="AX319" s="14" t="s">
        <v>76</v>
      </c>
      <c r="AY319" s="213" t="s">
        <v>121</v>
      </c>
    </row>
    <row r="320" spans="1:65" s="14" customFormat="1" ht="11.25">
      <c r="B320" s="203"/>
      <c r="C320" s="204"/>
      <c r="D320" s="194" t="s">
        <v>137</v>
      </c>
      <c r="E320" s="205" t="s">
        <v>19</v>
      </c>
      <c r="F320" s="206" t="s">
        <v>409</v>
      </c>
      <c r="G320" s="204"/>
      <c r="H320" s="207">
        <v>1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137</v>
      </c>
      <c r="AU320" s="213" t="s">
        <v>86</v>
      </c>
      <c r="AV320" s="14" t="s">
        <v>86</v>
      </c>
      <c r="AW320" s="14" t="s">
        <v>37</v>
      </c>
      <c r="AX320" s="14" t="s">
        <v>76</v>
      </c>
      <c r="AY320" s="213" t="s">
        <v>121</v>
      </c>
    </row>
    <row r="321" spans="1:65" s="15" customFormat="1" ht="11.25">
      <c r="B321" s="214"/>
      <c r="C321" s="215"/>
      <c r="D321" s="194" t="s">
        <v>137</v>
      </c>
      <c r="E321" s="216" t="s">
        <v>19</v>
      </c>
      <c r="F321" s="217" t="s">
        <v>142</v>
      </c>
      <c r="G321" s="215"/>
      <c r="H321" s="218">
        <v>3</v>
      </c>
      <c r="I321" s="219"/>
      <c r="J321" s="215"/>
      <c r="K321" s="215"/>
      <c r="L321" s="220"/>
      <c r="M321" s="221"/>
      <c r="N321" s="222"/>
      <c r="O321" s="222"/>
      <c r="P321" s="222"/>
      <c r="Q321" s="222"/>
      <c r="R321" s="222"/>
      <c r="S321" s="222"/>
      <c r="T321" s="223"/>
      <c r="AT321" s="224" t="s">
        <v>137</v>
      </c>
      <c r="AU321" s="224" t="s">
        <v>86</v>
      </c>
      <c r="AV321" s="15" t="s">
        <v>128</v>
      </c>
      <c r="AW321" s="15" t="s">
        <v>37</v>
      </c>
      <c r="AX321" s="15" t="s">
        <v>84</v>
      </c>
      <c r="AY321" s="224" t="s">
        <v>121</v>
      </c>
    </row>
    <row r="322" spans="1:65" s="2" customFormat="1" ht="16.5" customHeight="1">
      <c r="A322" s="35"/>
      <c r="B322" s="36"/>
      <c r="C322" s="225" t="s">
        <v>410</v>
      </c>
      <c r="D322" s="225" t="s">
        <v>244</v>
      </c>
      <c r="E322" s="226" t="s">
        <v>411</v>
      </c>
      <c r="F322" s="227" t="s">
        <v>412</v>
      </c>
      <c r="G322" s="228" t="s">
        <v>126</v>
      </c>
      <c r="H322" s="229">
        <v>1</v>
      </c>
      <c r="I322" s="230"/>
      <c r="J322" s="231">
        <f>ROUND(I322*H322,2)</f>
        <v>0</v>
      </c>
      <c r="K322" s="227" t="s">
        <v>127</v>
      </c>
      <c r="L322" s="232"/>
      <c r="M322" s="233" t="s">
        <v>19</v>
      </c>
      <c r="N322" s="234" t="s">
        <v>47</v>
      </c>
      <c r="O322" s="65"/>
      <c r="P322" s="183">
        <f>O322*H322</f>
        <v>0</v>
      </c>
      <c r="Q322" s="183">
        <v>4.1999999999999997E-3</v>
      </c>
      <c r="R322" s="183">
        <f>Q322*H322</f>
        <v>4.1999999999999997E-3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183</v>
      </c>
      <c r="AT322" s="185" t="s">
        <v>244</v>
      </c>
      <c r="AU322" s="185" t="s">
        <v>86</v>
      </c>
      <c r="AY322" s="18" t="s">
        <v>121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84</v>
      </c>
      <c r="BK322" s="186">
        <f>ROUND(I322*H322,2)</f>
        <v>0</v>
      </c>
      <c r="BL322" s="18" t="s">
        <v>128</v>
      </c>
      <c r="BM322" s="185" t="s">
        <v>413</v>
      </c>
    </row>
    <row r="323" spans="1:65" s="2" customFormat="1" ht="11.25">
      <c r="A323" s="35"/>
      <c r="B323" s="36"/>
      <c r="C323" s="37"/>
      <c r="D323" s="187" t="s">
        <v>130</v>
      </c>
      <c r="E323" s="37"/>
      <c r="F323" s="188" t="s">
        <v>414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130</v>
      </c>
      <c r="AU323" s="18" t="s">
        <v>86</v>
      </c>
    </row>
    <row r="324" spans="1:65" s="14" customFormat="1" ht="11.25">
      <c r="B324" s="203"/>
      <c r="C324" s="204"/>
      <c r="D324" s="194" t="s">
        <v>137</v>
      </c>
      <c r="E324" s="205" t="s">
        <v>19</v>
      </c>
      <c r="F324" s="206" t="s">
        <v>415</v>
      </c>
      <c r="G324" s="204"/>
      <c r="H324" s="207">
        <v>1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137</v>
      </c>
      <c r="AU324" s="213" t="s">
        <v>86</v>
      </c>
      <c r="AV324" s="14" t="s">
        <v>86</v>
      </c>
      <c r="AW324" s="14" t="s">
        <v>37</v>
      </c>
      <c r="AX324" s="14" t="s">
        <v>84</v>
      </c>
      <c r="AY324" s="213" t="s">
        <v>121</v>
      </c>
    </row>
    <row r="325" spans="1:65" s="2" customFormat="1" ht="16.5" customHeight="1">
      <c r="A325" s="35"/>
      <c r="B325" s="36"/>
      <c r="C325" s="225" t="s">
        <v>416</v>
      </c>
      <c r="D325" s="225" t="s">
        <v>244</v>
      </c>
      <c r="E325" s="226" t="s">
        <v>417</v>
      </c>
      <c r="F325" s="227" t="s">
        <v>418</v>
      </c>
      <c r="G325" s="228" t="s">
        <v>126</v>
      </c>
      <c r="H325" s="229">
        <v>4</v>
      </c>
      <c r="I325" s="230"/>
      <c r="J325" s="231">
        <f>ROUND(I325*H325,2)</f>
        <v>0</v>
      </c>
      <c r="K325" s="227" t="s">
        <v>127</v>
      </c>
      <c r="L325" s="232"/>
      <c r="M325" s="233" t="s">
        <v>19</v>
      </c>
      <c r="N325" s="234" t="s">
        <v>47</v>
      </c>
      <c r="O325" s="65"/>
      <c r="P325" s="183">
        <f>O325*H325</f>
        <v>0</v>
      </c>
      <c r="Q325" s="183">
        <v>2.8E-3</v>
      </c>
      <c r="R325" s="183">
        <f>Q325*H325</f>
        <v>1.12E-2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183</v>
      </c>
      <c r="AT325" s="185" t="s">
        <v>244</v>
      </c>
      <c r="AU325" s="185" t="s">
        <v>86</v>
      </c>
      <c r="AY325" s="18" t="s">
        <v>121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84</v>
      </c>
      <c r="BK325" s="186">
        <f>ROUND(I325*H325,2)</f>
        <v>0</v>
      </c>
      <c r="BL325" s="18" t="s">
        <v>128</v>
      </c>
      <c r="BM325" s="185" t="s">
        <v>419</v>
      </c>
    </row>
    <row r="326" spans="1:65" s="2" customFormat="1" ht="11.25">
      <c r="A326" s="35"/>
      <c r="B326" s="36"/>
      <c r="C326" s="37"/>
      <c r="D326" s="187" t="s">
        <v>130</v>
      </c>
      <c r="E326" s="37"/>
      <c r="F326" s="188" t="s">
        <v>420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130</v>
      </c>
      <c r="AU326" s="18" t="s">
        <v>86</v>
      </c>
    </row>
    <row r="327" spans="1:65" s="14" customFormat="1" ht="11.25">
      <c r="B327" s="203"/>
      <c r="C327" s="204"/>
      <c r="D327" s="194" t="s">
        <v>137</v>
      </c>
      <c r="E327" s="205" t="s">
        <v>19</v>
      </c>
      <c r="F327" s="206" t="s">
        <v>421</v>
      </c>
      <c r="G327" s="204"/>
      <c r="H327" s="207">
        <v>1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137</v>
      </c>
      <c r="AU327" s="213" t="s">
        <v>86</v>
      </c>
      <c r="AV327" s="14" t="s">
        <v>86</v>
      </c>
      <c r="AW327" s="14" t="s">
        <v>37</v>
      </c>
      <c r="AX327" s="14" t="s">
        <v>76</v>
      </c>
      <c r="AY327" s="213" t="s">
        <v>121</v>
      </c>
    </row>
    <row r="328" spans="1:65" s="14" customFormat="1" ht="11.25">
      <c r="B328" s="203"/>
      <c r="C328" s="204"/>
      <c r="D328" s="194" t="s">
        <v>137</v>
      </c>
      <c r="E328" s="205" t="s">
        <v>19</v>
      </c>
      <c r="F328" s="206" t="s">
        <v>422</v>
      </c>
      <c r="G328" s="204"/>
      <c r="H328" s="207">
        <v>1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137</v>
      </c>
      <c r="AU328" s="213" t="s">
        <v>86</v>
      </c>
      <c r="AV328" s="14" t="s">
        <v>86</v>
      </c>
      <c r="AW328" s="14" t="s">
        <v>37</v>
      </c>
      <c r="AX328" s="14" t="s">
        <v>76</v>
      </c>
      <c r="AY328" s="213" t="s">
        <v>121</v>
      </c>
    </row>
    <row r="329" spans="1:65" s="14" customFormat="1" ht="11.25">
      <c r="B329" s="203"/>
      <c r="C329" s="204"/>
      <c r="D329" s="194" t="s">
        <v>137</v>
      </c>
      <c r="E329" s="205" t="s">
        <v>19</v>
      </c>
      <c r="F329" s="206" t="s">
        <v>423</v>
      </c>
      <c r="G329" s="204"/>
      <c r="H329" s="207">
        <v>1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137</v>
      </c>
      <c r="AU329" s="213" t="s">
        <v>86</v>
      </c>
      <c r="AV329" s="14" t="s">
        <v>86</v>
      </c>
      <c r="AW329" s="14" t="s">
        <v>37</v>
      </c>
      <c r="AX329" s="14" t="s">
        <v>76</v>
      </c>
      <c r="AY329" s="213" t="s">
        <v>121</v>
      </c>
    </row>
    <row r="330" spans="1:65" s="14" customFormat="1" ht="11.25">
      <c r="B330" s="203"/>
      <c r="C330" s="204"/>
      <c r="D330" s="194" t="s">
        <v>137</v>
      </c>
      <c r="E330" s="205" t="s">
        <v>19</v>
      </c>
      <c r="F330" s="206" t="s">
        <v>424</v>
      </c>
      <c r="G330" s="204"/>
      <c r="H330" s="207">
        <v>1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137</v>
      </c>
      <c r="AU330" s="213" t="s">
        <v>86</v>
      </c>
      <c r="AV330" s="14" t="s">
        <v>86</v>
      </c>
      <c r="AW330" s="14" t="s">
        <v>37</v>
      </c>
      <c r="AX330" s="14" t="s">
        <v>76</v>
      </c>
      <c r="AY330" s="213" t="s">
        <v>121</v>
      </c>
    </row>
    <row r="331" spans="1:65" s="15" customFormat="1" ht="11.25">
      <c r="B331" s="214"/>
      <c r="C331" s="215"/>
      <c r="D331" s="194" t="s">
        <v>137</v>
      </c>
      <c r="E331" s="216" t="s">
        <v>19</v>
      </c>
      <c r="F331" s="217" t="s">
        <v>142</v>
      </c>
      <c r="G331" s="215"/>
      <c r="H331" s="218">
        <v>4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137</v>
      </c>
      <c r="AU331" s="224" t="s">
        <v>86</v>
      </c>
      <c r="AV331" s="15" t="s">
        <v>128</v>
      </c>
      <c r="AW331" s="15" t="s">
        <v>37</v>
      </c>
      <c r="AX331" s="15" t="s">
        <v>84</v>
      </c>
      <c r="AY331" s="224" t="s">
        <v>121</v>
      </c>
    </row>
    <row r="332" spans="1:65" s="2" customFormat="1" ht="16.5" customHeight="1">
      <c r="A332" s="35"/>
      <c r="B332" s="36"/>
      <c r="C332" s="225" t="s">
        <v>425</v>
      </c>
      <c r="D332" s="225" t="s">
        <v>244</v>
      </c>
      <c r="E332" s="226" t="s">
        <v>426</v>
      </c>
      <c r="F332" s="227" t="s">
        <v>427</v>
      </c>
      <c r="G332" s="228" t="s">
        <v>126</v>
      </c>
      <c r="H332" s="229">
        <v>9</v>
      </c>
      <c r="I332" s="230"/>
      <c r="J332" s="231">
        <f>ROUND(I332*H332,2)</f>
        <v>0</v>
      </c>
      <c r="K332" s="227" t="s">
        <v>127</v>
      </c>
      <c r="L332" s="232"/>
      <c r="M332" s="233" t="s">
        <v>19</v>
      </c>
      <c r="N332" s="234" t="s">
        <v>47</v>
      </c>
      <c r="O332" s="65"/>
      <c r="P332" s="183">
        <f>O332*H332</f>
        <v>0</v>
      </c>
      <c r="Q332" s="183">
        <v>2.9499999999999998E-2</v>
      </c>
      <c r="R332" s="183">
        <f>Q332*H332</f>
        <v>0.26549999999999996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183</v>
      </c>
      <c r="AT332" s="185" t="s">
        <v>244</v>
      </c>
      <c r="AU332" s="185" t="s">
        <v>86</v>
      </c>
      <c r="AY332" s="18" t="s">
        <v>121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84</v>
      </c>
      <c r="BK332" s="186">
        <f>ROUND(I332*H332,2)</f>
        <v>0</v>
      </c>
      <c r="BL332" s="18" t="s">
        <v>128</v>
      </c>
      <c r="BM332" s="185" t="s">
        <v>428</v>
      </c>
    </row>
    <row r="333" spans="1:65" s="2" customFormat="1" ht="11.25">
      <c r="A333" s="35"/>
      <c r="B333" s="36"/>
      <c r="C333" s="37"/>
      <c r="D333" s="187" t="s">
        <v>130</v>
      </c>
      <c r="E333" s="37"/>
      <c r="F333" s="188" t="s">
        <v>429</v>
      </c>
      <c r="G333" s="37"/>
      <c r="H333" s="37"/>
      <c r="I333" s="189"/>
      <c r="J333" s="37"/>
      <c r="K333" s="37"/>
      <c r="L333" s="40"/>
      <c r="M333" s="190"/>
      <c r="N333" s="191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130</v>
      </c>
      <c r="AU333" s="18" t="s">
        <v>86</v>
      </c>
    </row>
    <row r="334" spans="1:65" s="2" customFormat="1" ht="16.5" customHeight="1">
      <c r="A334" s="35"/>
      <c r="B334" s="36"/>
      <c r="C334" s="225" t="s">
        <v>430</v>
      </c>
      <c r="D334" s="225" t="s">
        <v>244</v>
      </c>
      <c r="E334" s="226" t="s">
        <v>431</v>
      </c>
      <c r="F334" s="227" t="s">
        <v>432</v>
      </c>
      <c r="G334" s="228" t="s">
        <v>126</v>
      </c>
      <c r="H334" s="229">
        <v>3</v>
      </c>
      <c r="I334" s="230"/>
      <c r="J334" s="231">
        <f>ROUND(I334*H334,2)</f>
        <v>0</v>
      </c>
      <c r="K334" s="227" t="s">
        <v>127</v>
      </c>
      <c r="L334" s="232"/>
      <c r="M334" s="233" t="s">
        <v>19</v>
      </c>
      <c r="N334" s="234" t="s">
        <v>47</v>
      </c>
      <c r="O334" s="65"/>
      <c r="P334" s="183">
        <f>O334*H334</f>
        <v>0</v>
      </c>
      <c r="Q334" s="183">
        <v>3.0000000000000001E-3</v>
      </c>
      <c r="R334" s="183">
        <f>Q334*H334</f>
        <v>9.0000000000000011E-3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183</v>
      </c>
      <c r="AT334" s="185" t="s">
        <v>244</v>
      </c>
      <c r="AU334" s="185" t="s">
        <v>86</v>
      </c>
      <c r="AY334" s="18" t="s">
        <v>121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84</v>
      </c>
      <c r="BK334" s="186">
        <f>ROUND(I334*H334,2)</f>
        <v>0</v>
      </c>
      <c r="BL334" s="18" t="s">
        <v>128</v>
      </c>
      <c r="BM334" s="185" t="s">
        <v>433</v>
      </c>
    </row>
    <row r="335" spans="1:65" s="2" customFormat="1" ht="11.25">
      <c r="A335" s="35"/>
      <c r="B335" s="36"/>
      <c r="C335" s="37"/>
      <c r="D335" s="187" t="s">
        <v>130</v>
      </c>
      <c r="E335" s="37"/>
      <c r="F335" s="188" t="s">
        <v>434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130</v>
      </c>
      <c r="AU335" s="18" t="s">
        <v>86</v>
      </c>
    </row>
    <row r="336" spans="1:65" s="14" customFormat="1" ht="11.25">
      <c r="B336" s="203"/>
      <c r="C336" s="204"/>
      <c r="D336" s="194" t="s">
        <v>137</v>
      </c>
      <c r="E336" s="205" t="s">
        <v>19</v>
      </c>
      <c r="F336" s="206" t="s">
        <v>435</v>
      </c>
      <c r="G336" s="204"/>
      <c r="H336" s="207">
        <v>3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137</v>
      </c>
      <c r="AU336" s="213" t="s">
        <v>86</v>
      </c>
      <c r="AV336" s="14" t="s">
        <v>86</v>
      </c>
      <c r="AW336" s="14" t="s">
        <v>37</v>
      </c>
      <c r="AX336" s="14" t="s">
        <v>84</v>
      </c>
      <c r="AY336" s="213" t="s">
        <v>121</v>
      </c>
    </row>
    <row r="337" spans="1:65" s="2" customFormat="1" ht="16.5" customHeight="1">
      <c r="A337" s="35"/>
      <c r="B337" s="36"/>
      <c r="C337" s="225" t="s">
        <v>436</v>
      </c>
      <c r="D337" s="225" t="s">
        <v>244</v>
      </c>
      <c r="E337" s="226" t="s">
        <v>437</v>
      </c>
      <c r="F337" s="227" t="s">
        <v>438</v>
      </c>
      <c r="G337" s="228" t="s">
        <v>126</v>
      </c>
      <c r="H337" s="229">
        <v>32</v>
      </c>
      <c r="I337" s="230"/>
      <c r="J337" s="231">
        <f>ROUND(I337*H337,2)</f>
        <v>0</v>
      </c>
      <c r="K337" s="227" t="s">
        <v>127</v>
      </c>
      <c r="L337" s="232"/>
      <c r="M337" s="233" t="s">
        <v>19</v>
      </c>
      <c r="N337" s="234" t="s">
        <v>47</v>
      </c>
      <c r="O337" s="65"/>
      <c r="P337" s="183">
        <f>O337*H337</f>
        <v>0</v>
      </c>
      <c r="Q337" s="183">
        <v>1.4E-3</v>
      </c>
      <c r="R337" s="183">
        <f>Q337*H337</f>
        <v>4.48E-2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183</v>
      </c>
      <c r="AT337" s="185" t="s">
        <v>244</v>
      </c>
      <c r="AU337" s="185" t="s">
        <v>86</v>
      </c>
      <c r="AY337" s="18" t="s">
        <v>121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84</v>
      </c>
      <c r="BK337" s="186">
        <f>ROUND(I337*H337,2)</f>
        <v>0</v>
      </c>
      <c r="BL337" s="18" t="s">
        <v>128</v>
      </c>
      <c r="BM337" s="185" t="s">
        <v>439</v>
      </c>
    </row>
    <row r="338" spans="1:65" s="2" customFormat="1" ht="11.25">
      <c r="A338" s="35"/>
      <c r="B338" s="36"/>
      <c r="C338" s="37"/>
      <c r="D338" s="187" t="s">
        <v>130</v>
      </c>
      <c r="E338" s="37"/>
      <c r="F338" s="188" t="s">
        <v>440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130</v>
      </c>
      <c r="AU338" s="18" t="s">
        <v>86</v>
      </c>
    </row>
    <row r="339" spans="1:65" s="13" customFormat="1" ht="11.25">
      <c r="B339" s="192"/>
      <c r="C339" s="193"/>
      <c r="D339" s="194" t="s">
        <v>137</v>
      </c>
      <c r="E339" s="195" t="s">
        <v>19</v>
      </c>
      <c r="F339" s="196" t="s">
        <v>441</v>
      </c>
      <c r="G339" s="193"/>
      <c r="H339" s="195" t="s">
        <v>19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137</v>
      </c>
      <c r="AU339" s="202" t="s">
        <v>86</v>
      </c>
      <c r="AV339" s="13" t="s">
        <v>84</v>
      </c>
      <c r="AW339" s="13" t="s">
        <v>37</v>
      </c>
      <c r="AX339" s="13" t="s">
        <v>76</v>
      </c>
      <c r="AY339" s="202" t="s">
        <v>121</v>
      </c>
    </row>
    <row r="340" spans="1:65" s="14" customFormat="1" ht="11.25">
      <c r="B340" s="203"/>
      <c r="C340" s="204"/>
      <c r="D340" s="194" t="s">
        <v>137</v>
      </c>
      <c r="E340" s="205" t="s">
        <v>19</v>
      </c>
      <c r="F340" s="206" t="s">
        <v>86</v>
      </c>
      <c r="G340" s="204"/>
      <c r="H340" s="207">
        <v>2</v>
      </c>
      <c r="I340" s="208"/>
      <c r="J340" s="204"/>
      <c r="K340" s="204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137</v>
      </c>
      <c r="AU340" s="213" t="s">
        <v>86</v>
      </c>
      <c r="AV340" s="14" t="s">
        <v>86</v>
      </c>
      <c r="AW340" s="14" t="s">
        <v>37</v>
      </c>
      <c r="AX340" s="14" t="s">
        <v>76</v>
      </c>
      <c r="AY340" s="213" t="s">
        <v>121</v>
      </c>
    </row>
    <row r="341" spans="1:65" s="13" customFormat="1" ht="11.25">
      <c r="B341" s="192"/>
      <c r="C341" s="193"/>
      <c r="D341" s="194" t="s">
        <v>137</v>
      </c>
      <c r="E341" s="195" t="s">
        <v>19</v>
      </c>
      <c r="F341" s="196" t="s">
        <v>442</v>
      </c>
      <c r="G341" s="193"/>
      <c r="H341" s="195" t="s">
        <v>19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137</v>
      </c>
      <c r="AU341" s="202" t="s">
        <v>86</v>
      </c>
      <c r="AV341" s="13" t="s">
        <v>84</v>
      </c>
      <c r="AW341" s="13" t="s">
        <v>37</v>
      </c>
      <c r="AX341" s="13" t="s">
        <v>76</v>
      </c>
      <c r="AY341" s="202" t="s">
        <v>121</v>
      </c>
    </row>
    <row r="342" spans="1:65" s="14" customFormat="1" ht="11.25">
      <c r="B342" s="203"/>
      <c r="C342" s="204"/>
      <c r="D342" s="194" t="s">
        <v>137</v>
      </c>
      <c r="E342" s="205" t="s">
        <v>19</v>
      </c>
      <c r="F342" s="206" t="s">
        <v>86</v>
      </c>
      <c r="G342" s="204"/>
      <c r="H342" s="207">
        <v>2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137</v>
      </c>
      <c r="AU342" s="213" t="s">
        <v>86</v>
      </c>
      <c r="AV342" s="14" t="s">
        <v>86</v>
      </c>
      <c r="AW342" s="14" t="s">
        <v>37</v>
      </c>
      <c r="AX342" s="14" t="s">
        <v>76</v>
      </c>
      <c r="AY342" s="213" t="s">
        <v>121</v>
      </c>
    </row>
    <row r="343" spans="1:65" s="13" customFormat="1" ht="11.25">
      <c r="B343" s="192"/>
      <c r="C343" s="193"/>
      <c r="D343" s="194" t="s">
        <v>137</v>
      </c>
      <c r="E343" s="195" t="s">
        <v>19</v>
      </c>
      <c r="F343" s="196" t="s">
        <v>443</v>
      </c>
      <c r="G343" s="193"/>
      <c r="H343" s="195" t="s">
        <v>19</v>
      </c>
      <c r="I343" s="197"/>
      <c r="J343" s="193"/>
      <c r="K343" s="193"/>
      <c r="L343" s="198"/>
      <c r="M343" s="199"/>
      <c r="N343" s="200"/>
      <c r="O343" s="200"/>
      <c r="P343" s="200"/>
      <c r="Q343" s="200"/>
      <c r="R343" s="200"/>
      <c r="S343" s="200"/>
      <c r="T343" s="201"/>
      <c r="AT343" s="202" t="s">
        <v>137</v>
      </c>
      <c r="AU343" s="202" t="s">
        <v>86</v>
      </c>
      <c r="AV343" s="13" t="s">
        <v>84</v>
      </c>
      <c r="AW343" s="13" t="s">
        <v>37</v>
      </c>
      <c r="AX343" s="13" t="s">
        <v>76</v>
      </c>
      <c r="AY343" s="202" t="s">
        <v>121</v>
      </c>
    </row>
    <row r="344" spans="1:65" s="14" customFormat="1" ht="11.25">
      <c r="B344" s="203"/>
      <c r="C344" s="204"/>
      <c r="D344" s="194" t="s">
        <v>137</v>
      </c>
      <c r="E344" s="205" t="s">
        <v>19</v>
      </c>
      <c r="F344" s="206" t="s">
        <v>86</v>
      </c>
      <c r="G344" s="204"/>
      <c r="H344" s="207">
        <v>2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137</v>
      </c>
      <c r="AU344" s="213" t="s">
        <v>86</v>
      </c>
      <c r="AV344" s="14" t="s">
        <v>86</v>
      </c>
      <c r="AW344" s="14" t="s">
        <v>37</v>
      </c>
      <c r="AX344" s="14" t="s">
        <v>76</v>
      </c>
      <c r="AY344" s="213" t="s">
        <v>121</v>
      </c>
    </row>
    <row r="345" spans="1:65" s="13" customFormat="1" ht="11.25">
      <c r="B345" s="192"/>
      <c r="C345" s="193"/>
      <c r="D345" s="194" t="s">
        <v>137</v>
      </c>
      <c r="E345" s="195" t="s">
        <v>19</v>
      </c>
      <c r="F345" s="196" t="s">
        <v>444</v>
      </c>
      <c r="G345" s="193"/>
      <c r="H345" s="195" t="s">
        <v>19</v>
      </c>
      <c r="I345" s="197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137</v>
      </c>
      <c r="AU345" s="202" t="s">
        <v>86</v>
      </c>
      <c r="AV345" s="13" t="s">
        <v>84</v>
      </c>
      <c r="AW345" s="13" t="s">
        <v>37</v>
      </c>
      <c r="AX345" s="13" t="s">
        <v>76</v>
      </c>
      <c r="AY345" s="202" t="s">
        <v>121</v>
      </c>
    </row>
    <row r="346" spans="1:65" s="14" customFormat="1" ht="11.25">
      <c r="B346" s="203"/>
      <c r="C346" s="204"/>
      <c r="D346" s="194" t="s">
        <v>137</v>
      </c>
      <c r="E346" s="205" t="s">
        <v>19</v>
      </c>
      <c r="F346" s="206" t="s">
        <v>86</v>
      </c>
      <c r="G346" s="204"/>
      <c r="H346" s="207">
        <v>2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137</v>
      </c>
      <c r="AU346" s="213" t="s">
        <v>86</v>
      </c>
      <c r="AV346" s="14" t="s">
        <v>86</v>
      </c>
      <c r="AW346" s="14" t="s">
        <v>37</v>
      </c>
      <c r="AX346" s="14" t="s">
        <v>76</v>
      </c>
      <c r="AY346" s="213" t="s">
        <v>121</v>
      </c>
    </row>
    <row r="347" spans="1:65" s="13" customFormat="1" ht="11.25">
      <c r="B347" s="192"/>
      <c r="C347" s="193"/>
      <c r="D347" s="194" t="s">
        <v>137</v>
      </c>
      <c r="E347" s="195" t="s">
        <v>19</v>
      </c>
      <c r="F347" s="196" t="s">
        <v>445</v>
      </c>
      <c r="G347" s="193"/>
      <c r="H347" s="195" t="s">
        <v>19</v>
      </c>
      <c r="I347" s="197"/>
      <c r="J347" s="193"/>
      <c r="K347" s="193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137</v>
      </c>
      <c r="AU347" s="202" t="s">
        <v>86</v>
      </c>
      <c r="AV347" s="13" t="s">
        <v>84</v>
      </c>
      <c r="AW347" s="13" t="s">
        <v>37</v>
      </c>
      <c r="AX347" s="13" t="s">
        <v>76</v>
      </c>
      <c r="AY347" s="202" t="s">
        <v>121</v>
      </c>
    </row>
    <row r="348" spans="1:65" s="14" customFormat="1" ht="11.25">
      <c r="B348" s="203"/>
      <c r="C348" s="204"/>
      <c r="D348" s="194" t="s">
        <v>137</v>
      </c>
      <c r="E348" s="205" t="s">
        <v>19</v>
      </c>
      <c r="F348" s="206" t="s">
        <v>86</v>
      </c>
      <c r="G348" s="204"/>
      <c r="H348" s="207">
        <v>2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137</v>
      </c>
      <c r="AU348" s="213" t="s">
        <v>86</v>
      </c>
      <c r="AV348" s="14" t="s">
        <v>86</v>
      </c>
      <c r="AW348" s="14" t="s">
        <v>37</v>
      </c>
      <c r="AX348" s="14" t="s">
        <v>76</v>
      </c>
      <c r="AY348" s="213" t="s">
        <v>121</v>
      </c>
    </row>
    <row r="349" spans="1:65" s="13" customFormat="1" ht="11.25">
      <c r="B349" s="192"/>
      <c r="C349" s="193"/>
      <c r="D349" s="194" t="s">
        <v>137</v>
      </c>
      <c r="E349" s="195" t="s">
        <v>19</v>
      </c>
      <c r="F349" s="196" t="s">
        <v>446</v>
      </c>
      <c r="G349" s="193"/>
      <c r="H349" s="195" t="s">
        <v>19</v>
      </c>
      <c r="I349" s="197"/>
      <c r="J349" s="193"/>
      <c r="K349" s="193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137</v>
      </c>
      <c r="AU349" s="202" t="s">
        <v>86</v>
      </c>
      <c r="AV349" s="13" t="s">
        <v>84</v>
      </c>
      <c r="AW349" s="13" t="s">
        <v>37</v>
      </c>
      <c r="AX349" s="13" t="s">
        <v>76</v>
      </c>
      <c r="AY349" s="202" t="s">
        <v>121</v>
      </c>
    </row>
    <row r="350" spans="1:65" s="14" customFormat="1" ht="11.25">
      <c r="B350" s="203"/>
      <c r="C350" s="204"/>
      <c r="D350" s="194" t="s">
        <v>137</v>
      </c>
      <c r="E350" s="205" t="s">
        <v>19</v>
      </c>
      <c r="F350" s="206" t="s">
        <v>86</v>
      </c>
      <c r="G350" s="204"/>
      <c r="H350" s="207">
        <v>2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137</v>
      </c>
      <c r="AU350" s="213" t="s">
        <v>86</v>
      </c>
      <c r="AV350" s="14" t="s">
        <v>86</v>
      </c>
      <c r="AW350" s="14" t="s">
        <v>37</v>
      </c>
      <c r="AX350" s="14" t="s">
        <v>76</v>
      </c>
      <c r="AY350" s="213" t="s">
        <v>121</v>
      </c>
    </row>
    <row r="351" spans="1:65" s="13" customFormat="1" ht="11.25">
      <c r="B351" s="192"/>
      <c r="C351" s="193"/>
      <c r="D351" s="194" t="s">
        <v>137</v>
      </c>
      <c r="E351" s="195" t="s">
        <v>19</v>
      </c>
      <c r="F351" s="196" t="s">
        <v>447</v>
      </c>
      <c r="G351" s="193"/>
      <c r="H351" s="195" t="s">
        <v>19</v>
      </c>
      <c r="I351" s="197"/>
      <c r="J351" s="193"/>
      <c r="K351" s="193"/>
      <c r="L351" s="198"/>
      <c r="M351" s="199"/>
      <c r="N351" s="200"/>
      <c r="O351" s="200"/>
      <c r="P351" s="200"/>
      <c r="Q351" s="200"/>
      <c r="R351" s="200"/>
      <c r="S351" s="200"/>
      <c r="T351" s="201"/>
      <c r="AT351" s="202" t="s">
        <v>137</v>
      </c>
      <c r="AU351" s="202" t="s">
        <v>86</v>
      </c>
      <c r="AV351" s="13" t="s">
        <v>84</v>
      </c>
      <c r="AW351" s="13" t="s">
        <v>37</v>
      </c>
      <c r="AX351" s="13" t="s">
        <v>76</v>
      </c>
      <c r="AY351" s="202" t="s">
        <v>121</v>
      </c>
    </row>
    <row r="352" spans="1:65" s="14" customFormat="1" ht="11.25">
      <c r="B352" s="203"/>
      <c r="C352" s="204"/>
      <c r="D352" s="194" t="s">
        <v>137</v>
      </c>
      <c r="E352" s="205" t="s">
        <v>19</v>
      </c>
      <c r="F352" s="206" t="s">
        <v>86</v>
      </c>
      <c r="G352" s="204"/>
      <c r="H352" s="207">
        <v>2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137</v>
      </c>
      <c r="AU352" s="213" t="s">
        <v>86</v>
      </c>
      <c r="AV352" s="14" t="s">
        <v>86</v>
      </c>
      <c r="AW352" s="14" t="s">
        <v>37</v>
      </c>
      <c r="AX352" s="14" t="s">
        <v>76</v>
      </c>
      <c r="AY352" s="213" t="s">
        <v>121</v>
      </c>
    </row>
    <row r="353" spans="2:51" s="13" customFormat="1" ht="11.25">
      <c r="B353" s="192"/>
      <c r="C353" s="193"/>
      <c r="D353" s="194" t="s">
        <v>137</v>
      </c>
      <c r="E353" s="195" t="s">
        <v>19</v>
      </c>
      <c r="F353" s="196" t="s">
        <v>448</v>
      </c>
      <c r="G353" s="193"/>
      <c r="H353" s="195" t="s">
        <v>19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137</v>
      </c>
      <c r="AU353" s="202" t="s">
        <v>86</v>
      </c>
      <c r="AV353" s="13" t="s">
        <v>84</v>
      </c>
      <c r="AW353" s="13" t="s">
        <v>37</v>
      </c>
      <c r="AX353" s="13" t="s">
        <v>76</v>
      </c>
      <c r="AY353" s="202" t="s">
        <v>121</v>
      </c>
    </row>
    <row r="354" spans="2:51" s="14" customFormat="1" ht="11.25">
      <c r="B354" s="203"/>
      <c r="C354" s="204"/>
      <c r="D354" s="194" t="s">
        <v>137</v>
      </c>
      <c r="E354" s="205" t="s">
        <v>19</v>
      </c>
      <c r="F354" s="206" t="s">
        <v>86</v>
      </c>
      <c r="G354" s="204"/>
      <c r="H354" s="207">
        <v>2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137</v>
      </c>
      <c r="AU354" s="213" t="s">
        <v>86</v>
      </c>
      <c r="AV354" s="14" t="s">
        <v>86</v>
      </c>
      <c r="AW354" s="14" t="s">
        <v>37</v>
      </c>
      <c r="AX354" s="14" t="s">
        <v>76</v>
      </c>
      <c r="AY354" s="213" t="s">
        <v>121</v>
      </c>
    </row>
    <row r="355" spans="2:51" s="13" customFormat="1" ht="11.25">
      <c r="B355" s="192"/>
      <c r="C355" s="193"/>
      <c r="D355" s="194" t="s">
        <v>137</v>
      </c>
      <c r="E355" s="195" t="s">
        <v>19</v>
      </c>
      <c r="F355" s="196" t="s">
        <v>449</v>
      </c>
      <c r="G355" s="193"/>
      <c r="H355" s="195" t="s">
        <v>19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137</v>
      </c>
      <c r="AU355" s="202" t="s">
        <v>86</v>
      </c>
      <c r="AV355" s="13" t="s">
        <v>84</v>
      </c>
      <c r="AW355" s="13" t="s">
        <v>37</v>
      </c>
      <c r="AX355" s="13" t="s">
        <v>76</v>
      </c>
      <c r="AY355" s="202" t="s">
        <v>121</v>
      </c>
    </row>
    <row r="356" spans="2:51" s="14" customFormat="1" ht="11.25">
      <c r="B356" s="203"/>
      <c r="C356" s="204"/>
      <c r="D356" s="194" t="s">
        <v>137</v>
      </c>
      <c r="E356" s="205" t="s">
        <v>19</v>
      </c>
      <c r="F356" s="206" t="s">
        <v>86</v>
      </c>
      <c r="G356" s="204"/>
      <c r="H356" s="207">
        <v>2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137</v>
      </c>
      <c r="AU356" s="213" t="s">
        <v>86</v>
      </c>
      <c r="AV356" s="14" t="s">
        <v>86</v>
      </c>
      <c r="AW356" s="14" t="s">
        <v>37</v>
      </c>
      <c r="AX356" s="14" t="s">
        <v>76</v>
      </c>
      <c r="AY356" s="213" t="s">
        <v>121</v>
      </c>
    </row>
    <row r="357" spans="2:51" s="13" customFormat="1" ht="11.25">
      <c r="B357" s="192"/>
      <c r="C357" s="193"/>
      <c r="D357" s="194" t="s">
        <v>137</v>
      </c>
      <c r="E357" s="195" t="s">
        <v>19</v>
      </c>
      <c r="F357" s="196" t="s">
        <v>450</v>
      </c>
      <c r="G357" s="193"/>
      <c r="H357" s="195" t="s">
        <v>19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137</v>
      </c>
      <c r="AU357" s="202" t="s">
        <v>86</v>
      </c>
      <c r="AV357" s="13" t="s">
        <v>84</v>
      </c>
      <c r="AW357" s="13" t="s">
        <v>37</v>
      </c>
      <c r="AX357" s="13" t="s">
        <v>76</v>
      </c>
      <c r="AY357" s="202" t="s">
        <v>121</v>
      </c>
    </row>
    <row r="358" spans="2:51" s="14" customFormat="1" ht="11.25">
      <c r="B358" s="203"/>
      <c r="C358" s="204"/>
      <c r="D358" s="194" t="s">
        <v>137</v>
      </c>
      <c r="E358" s="205" t="s">
        <v>19</v>
      </c>
      <c r="F358" s="206" t="s">
        <v>86</v>
      </c>
      <c r="G358" s="204"/>
      <c r="H358" s="207">
        <v>2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137</v>
      </c>
      <c r="AU358" s="213" t="s">
        <v>86</v>
      </c>
      <c r="AV358" s="14" t="s">
        <v>86</v>
      </c>
      <c r="AW358" s="14" t="s">
        <v>37</v>
      </c>
      <c r="AX358" s="14" t="s">
        <v>76</v>
      </c>
      <c r="AY358" s="213" t="s">
        <v>121</v>
      </c>
    </row>
    <row r="359" spans="2:51" s="13" customFormat="1" ht="11.25">
      <c r="B359" s="192"/>
      <c r="C359" s="193"/>
      <c r="D359" s="194" t="s">
        <v>137</v>
      </c>
      <c r="E359" s="195" t="s">
        <v>19</v>
      </c>
      <c r="F359" s="196" t="s">
        <v>451</v>
      </c>
      <c r="G359" s="193"/>
      <c r="H359" s="195" t="s">
        <v>19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137</v>
      </c>
      <c r="AU359" s="202" t="s">
        <v>86</v>
      </c>
      <c r="AV359" s="13" t="s">
        <v>84</v>
      </c>
      <c r="AW359" s="13" t="s">
        <v>37</v>
      </c>
      <c r="AX359" s="13" t="s">
        <v>76</v>
      </c>
      <c r="AY359" s="202" t="s">
        <v>121</v>
      </c>
    </row>
    <row r="360" spans="2:51" s="14" customFormat="1" ht="11.25">
      <c r="B360" s="203"/>
      <c r="C360" s="204"/>
      <c r="D360" s="194" t="s">
        <v>137</v>
      </c>
      <c r="E360" s="205" t="s">
        <v>19</v>
      </c>
      <c r="F360" s="206" t="s">
        <v>86</v>
      </c>
      <c r="G360" s="204"/>
      <c r="H360" s="207">
        <v>2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137</v>
      </c>
      <c r="AU360" s="213" t="s">
        <v>86</v>
      </c>
      <c r="AV360" s="14" t="s">
        <v>86</v>
      </c>
      <c r="AW360" s="14" t="s">
        <v>37</v>
      </c>
      <c r="AX360" s="14" t="s">
        <v>76</v>
      </c>
      <c r="AY360" s="213" t="s">
        <v>121</v>
      </c>
    </row>
    <row r="361" spans="2:51" s="13" customFormat="1" ht="11.25">
      <c r="B361" s="192"/>
      <c r="C361" s="193"/>
      <c r="D361" s="194" t="s">
        <v>137</v>
      </c>
      <c r="E361" s="195" t="s">
        <v>19</v>
      </c>
      <c r="F361" s="196" t="s">
        <v>452</v>
      </c>
      <c r="G361" s="193"/>
      <c r="H361" s="195" t="s">
        <v>19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137</v>
      </c>
      <c r="AU361" s="202" t="s">
        <v>86</v>
      </c>
      <c r="AV361" s="13" t="s">
        <v>84</v>
      </c>
      <c r="AW361" s="13" t="s">
        <v>37</v>
      </c>
      <c r="AX361" s="13" t="s">
        <v>76</v>
      </c>
      <c r="AY361" s="202" t="s">
        <v>121</v>
      </c>
    </row>
    <row r="362" spans="2:51" s="14" customFormat="1" ht="11.25">
      <c r="B362" s="203"/>
      <c r="C362" s="204"/>
      <c r="D362" s="194" t="s">
        <v>137</v>
      </c>
      <c r="E362" s="205" t="s">
        <v>19</v>
      </c>
      <c r="F362" s="206" t="s">
        <v>86</v>
      </c>
      <c r="G362" s="204"/>
      <c r="H362" s="207">
        <v>2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137</v>
      </c>
      <c r="AU362" s="213" t="s">
        <v>86</v>
      </c>
      <c r="AV362" s="14" t="s">
        <v>86</v>
      </c>
      <c r="AW362" s="14" t="s">
        <v>37</v>
      </c>
      <c r="AX362" s="14" t="s">
        <v>76</v>
      </c>
      <c r="AY362" s="213" t="s">
        <v>121</v>
      </c>
    </row>
    <row r="363" spans="2:51" s="13" customFormat="1" ht="11.25">
      <c r="B363" s="192"/>
      <c r="C363" s="193"/>
      <c r="D363" s="194" t="s">
        <v>137</v>
      </c>
      <c r="E363" s="195" t="s">
        <v>19</v>
      </c>
      <c r="F363" s="196" t="s">
        <v>453</v>
      </c>
      <c r="G363" s="193"/>
      <c r="H363" s="195" t="s">
        <v>19</v>
      </c>
      <c r="I363" s="197"/>
      <c r="J363" s="193"/>
      <c r="K363" s="193"/>
      <c r="L363" s="198"/>
      <c r="M363" s="199"/>
      <c r="N363" s="200"/>
      <c r="O363" s="200"/>
      <c r="P363" s="200"/>
      <c r="Q363" s="200"/>
      <c r="R363" s="200"/>
      <c r="S363" s="200"/>
      <c r="T363" s="201"/>
      <c r="AT363" s="202" t="s">
        <v>137</v>
      </c>
      <c r="AU363" s="202" t="s">
        <v>86</v>
      </c>
      <c r="AV363" s="13" t="s">
        <v>84</v>
      </c>
      <c r="AW363" s="13" t="s">
        <v>37</v>
      </c>
      <c r="AX363" s="13" t="s">
        <v>76</v>
      </c>
      <c r="AY363" s="202" t="s">
        <v>121</v>
      </c>
    </row>
    <row r="364" spans="2:51" s="14" customFormat="1" ht="11.25">
      <c r="B364" s="203"/>
      <c r="C364" s="204"/>
      <c r="D364" s="194" t="s">
        <v>137</v>
      </c>
      <c r="E364" s="205" t="s">
        <v>19</v>
      </c>
      <c r="F364" s="206" t="s">
        <v>86</v>
      </c>
      <c r="G364" s="204"/>
      <c r="H364" s="207">
        <v>2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137</v>
      </c>
      <c r="AU364" s="213" t="s">
        <v>86</v>
      </c>
      <c r="AV364" s="14" t="s">
        <v>86</v>
      </c>
      <c r="AW364" s="14" t="s">
        <v>37</v>
      </c>
      <c r="AX364" s="14" t="s">
        <v>76</v>
      </c>
      <c r="AY364" s="213" t="s">
        <v>121</v>
      </c>
    </row>
    <row r="365" spans="2:51" s="13" customFormat="1" ht="11.25">
      <c r="B365" s="192"/>
      <c r="C365" s="193"/>
      <c r="D365" s="194" t="s">
        <v>137</v>
      </c>
      <c r="E365" s="195" t="s">
        <v>19</v>
      </c>
      <c r="F365" s="196" t="s">
        <v>454</v>
      </c>
      <c r="G365" s="193"/>
      <c r="H365" s="195" t="s">
        <v>19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137</v>
      </c>
      <c r="AU365" s="202" t="s">
        <v>86</v>
      </c>
      <c r="AV365" s="13" t="s">
        <v>84</v>
      </c>
      <c r="AW365" s="13" t="s">
        <v>37</v>
      </c>
      <c r="AX365" s="13" t="s">
        <v>76</v>
      </c>
      <c r="AY365" s="202" t="s">
        <v>121</v>
      </c>
    </row>
    <row r="366" spans="2:51" s="14" customFormat="1" ht="11.25">
      <c r="B366" s="203"/>
      <c r="C366" s="204"/>
      <c r="D366" s="194" t="s">
        <v>137</v>
      </c>
      <c r="E366" s="205" t="s">
        <v>19</v>
      </c>
      <c r="F366" s="206" t="s">
        <v>86</v>
      </c>
      <c r="G366" s="204"/>
      <c r="H366" s="207">
        <v>2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137</v>
      </c>
      <c r="AU366" s="213" t="s">
        <v>86</v>
      </c>
      <c r="AV366" s="14" t="s">
        <v>86</v>
      </c>
      <c r="AW366" s="14" t="s">
        <v>37</v>
      </c>
      <c r="AX366" s="14" t="s">
        <v>76</v>
      </c>
      <c r="AY366" s="213" t="s">
        <v>121</v>
      </c>
    </row>
    <row r="367" spans="2:51" s="13" customFormat="1" ht="11.25">
      <c r="B367" s="192"/>
      <c r="C367" s="193"/>
      <c r="D367" s="194" t="s">
        <v>137</v>
      </c>
      <c r="E367" s="195" t="s">
        <v>19</v>
      </c>
      <c r="F367" s="196" t="s">
        <v>455</v>
      </c>
      <c r="G367" s="193"/>
      <c r="H367" s="195" t="s">
        <v>19</v>
      </c>
      <c r="I367" s="197"/>
      <c r="J367" s="193"/>
      <c r="K367" s="193"/>
      <c r="L367" s="198"/>
      <c r="M367" s="199"/>
      <c r="N367" s="200"/>
      <c r="O367" s="200"/>
      <c r="P367" s="200"/>
      <c r="Q367" s="200"/>
      <c r="R367" s="200"/>
      <c r="S367" s="200"/>
      <c r="T367" s="201"/>
      <c r="AT367" s="202" t="s">
        <v>137</v>
      </c>
      <c r="AU367" s="202" t="s">
        <v>86</v>
      </c>
      <c r="AV367" s="13" t="s">
        <v>84</v>
      </c>
      <c r="AW367" s="13" t="s">
        <v>37</v>
      </c>
      <c r="AX367" s="13" t="s">
        <v>76</v>
      </c>
      <c r="AY367" s="202" t="s">
        <v>121</v>
      </c>
    </row>
    <row r="368" spans="2:51" s="14" customFormat="1" ht="11.25">
      <c r="B368" s="203"/>
      <c r="C368" s="204"/>
      <c r="D368" s="194" t="s">
        <v>137</v>
      </c>
      <c r="E368" s="205" t="s">
        <v>19</v>
      </c>
      <c r="F368" s="206" t="s">
        <v>86</v>
      </c>
      <c r="G368" s="204"/>
      <c r="H368" s="207">
        <v>2</v>
      </c>
      <c r="I368" s="208"/>
      <c r="J368" s="204"/>
      <c r="K368" s="204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137</v>
      </c>
      <c r="AU368" s="213" t="s">
        <v>86</v>
      </c>
      <c r="AV368" s="14" t="s">
        <v>86</v>
      </c>
      <c r="AW368" s="14" t="s">
        <v>37</v>
      </c>
      <c r="AX368" s="14" t="s">
        <v>76</v>
      </c>
      <c r="AY368" s="213" t="s">
        <v>121</v>
      </c>
    </row>
    <row r="369" spans="1:65" s="13" customFormat="1" ht="11.25">
      <c r="B369" s="192"/>
      <c r="C369" s="193"/>
      <c r="D369" s="194" t="s">
        <v>137</v>
      </c>
      <c r="E369" s="195" t="s">
        <v>19</v>
      </c>
      <c r="F369" s="196" t="s">
        <v>456</v>
      </c>
      <c r="G369" s="193"/>
      <c r="H369" s="195" t="s">
        <v>19</v>
      </c>
      <c r="I369" s="197"/>
      <c r="J369" s="193"/>
      <c r="K369" s="193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137</v>
      </c>
      <c r="AU369" s="202" t="s">
        <v>86</v>
      </c>
      <c r="AV369" s="13" t="s">
        <v>84</v>
      </c>
      <c r="AW369" s="13" t="s">
        <v>37</v>
      </c>
      <c r="AX369" s="13" t="s">
        <v>76</v>
      </c>
      <c r="AY369" s="202" t="s">
        <v>121</v>
      </c>
    </row>
    <row r="370" spans="1:65" s="14" customFormat="1" ht="11.25">
      <c r="B370" s="203"/>
      <c r="C370" s="204"/>
      <c r="D370" s="194" t="s">
        <v>137</v>
      </c>
      <c r="E370" s="205" t="s">
        <v>19</v>
      </c>
      <c r="F370" s="206" t="s">
        <v>86</v>
      </c>
      <c r="G370" s="204"/>
      <c r="H370" s="207">
        <v>2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137</v>
      </c>
      <c r="AU370" s="213" t="s">
        <v>86</v>
      </c>
      <c r="AV370" s="14" t="s">
        <v>86</v>
      </c>
      <c r="AW370" s="14" t="s">
        <v>37</v>
      </c>
      <c r="AX370" s="14" t="s">
        <v>76</v>
      </c>
      <c r="AY370" s="213" t="s">
        <v>121</v>
      </c>
    </row>
    <row r="371" spans="1:65" s="15" customFormat="1" ht="11.25">
      <c r="B371" s="214"/>
      <c r="C371" s="215"/>
      <c r="D371" s="194" t="s">
        <v>137</v>
      </c>
      <c r="E371" s="216" t="s">
        <v>19</v>
      </c>
      <c r="F371" s="217" t="s">
        <v>142</v>
      </c>
      <c r="G371" s="215"/>
      <c r="H371" s="218">
        <v>32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137</v>
      </c>
      <c r="AU371" s="224" t="s">
        <v>86</v>
      </c>
      <c r="AV371" s="15" t="s">
        <v>128</v>
      </c>
      <c r="AW371" s="15" t="s">
        <v>37</v>
      </c>
      <c r="AX371" s="15" t="s">
        <v>84</v>
      </c>
      <c r="AY371" s="224" t="s">
        <v>121</v>
      </c>
    </row>
    <row r="372" spans="1:65" s="2" customFormat="1" ht="16.5" customHeight="1">
      <c r="A372" s="35"/>
      <c r="B372" s="36"/>
      <c r="C372" s="225" t="s">
        <v>457</v>
      </c>
      <c r="D372" s="225" t="s">
        <v>244</v>
      </c>
      <c r="E372" s="226" t="s">
        <v>458</v>
      </c>
      <c r="F372" s="227" t="s">
        <v>459</v>
      </c>
      <c r="G372" s="228" t="s">
        <v>126</v>
      </c>
      <c r="H372" s="229">
        <v>3</v>
      </c>
      <c r="I372" s="230"/>
      <c r="J372" s="231">
        <f>ROUND(I372*H372,2)</f>
        <v>0</v>
      </c>
      <c r="K372" s="227" t="s">
        <v>127</v>
      </c>
      <c r="L372" s="232"/>
      <c r="M372" s="233" t="s">
        <v>19</v>
      </c>
      <c r="N372" s="234" t="s">
        <v>47</v>
      </c>
      <c r="O372" s="65"/>
      <c r="P372" s="183">
        <f>O372*H372</f>
        <v>0</v>
      </c>
      <c r="Q372" s="183">
        <v>1.4E-3</v>
      </c>
      <c r="R372" s="183">
        <f>Q372*H372</f>
        <v>4.1999999999999997E-3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183</v>
      </c>
      <c r="AT372" s="185" t="s">
        <v>244</v>
      </c>
      <c r="AU372" s="185" t="s">
        <v>86</v>
      </c>
      <c r="AY372" s="18" t="s">
        <v>121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84</v>
      </c>
      <c r="BK372" s="186">
        <f>ROUND(I372*H372,2)</f>
        <v>0</v>
      </c>
      <c r="BL372" s="18" t="s">
        <v>128</v>
      </c>
      <c r="BM372" s="185" t="s">
        <v>460</v>
      </c>
    </row>
    <row r="373" spans="1:65" s="2" customFormat="1" ht="11.25">
      <c r="A373" s="35"/>
      <c r="B373" s="36"/>
      <c r="C373" s="37"/>
      <c r="D373" s="187" t="s">
        <v>130</v>
      </c>
      <c r="E373" s="37"/>
      <c r="F373" s="188" t="s">
        <v>461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130</v>
      </c>
      <c r="AU373" s="18" t="s">
        <v>86</v>
      </c>
    </row>
    <row r="374" spans="1:65" s="14" customFormat="1" ht="11.25">
      <c r="B374" s="203"/>
      <c r="C374" s="204"/>
      <c r="D374" s="194" t="s">
        <v>137</v>
      </c>
      <c r="E374" s="205" t="s">
        <v>19</v>
      </c>
      <c r="F374" s="206" t="s">
        <v>462</v>
      </c>
      <c r="G374" s="204"/>
      <c r="H374" s="207">
        <v>3</v>
      </c>
      <c r="I374" s="208"/>
      <c r="J374" s="204"/>
      <c r="K374" s="204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137</v>
      </c>
      <c r="AU374" s="213" t="s">
        <v>86</v>
      </c>
      <c r="AV374" s="14" t="s">
        <v>86</v>
      </c>
      <c r="AW374" s="14" t="s">
        <v>37</v>
      </c>
      <c r="AX374" s="14" t="s">
        <v>84</v>
      </c>
      <c r="AY374" s="213" t="s">
        <v>121</v>
      </c>
    </row>
    <row r="375" spans="1:65" s="2" customFormat="1" ht="16.5" customHeight="1">
      <c r="A375" s="35"/>
      <c r="B375" s="36"/>
      <c r="C375" s="225" t="s">
        <v>463</v>
      </c>
      <c r="D375" s="225" t="s">
        <v>244</v>
      </c>
      <c r="E375" s="226" t="s">
        <v>464</v>
      </c>
      <c r="F375" s="227" t="s">
        <v>465</v>
      </c>
      <c r="G375" s="228" t="s">
        <v>126</v>
      </c>
      <c r="H375" s="229">
        <v>1</v>
      </c>
      <c r="I375" s="230"/>
      <c r="J375" s="231">
        <f>ROUND(I375*H375,2)</f>
        <v>0</v>
      </c>
      <c r="K375" s="227" t="s">
        <v>127</v>
      </c>
      <c r="L375" s="232"/>
      <c r="M375" s="233" t="s">
        <v>19</v>
      </c>
      <c r="N375" s="234" t="s">
        <v>47</v>
      </c>
      <c r="O375" s="65"/>
      <c r="P375" s="183">
        <f>O375*H375</f>
        <v>0</v>
      </c>
      <c r="Q375" s="183">
        <v>7.9000000000000001E-4</v>
      </c>
      <c r="R375" s="183">
        <f>Q375*H375</f>
        <v>7.9000000000000001E-4</v>
      </c>
      <c r="S375" s="183">
        <v>0</v>
      </c>
      <c r="T375" s="18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5" t="s">
        <v>183</v>
      </c>
      <c r="AT375" s="185" t="s">
        <v>244</v>
      </c>
      <c r="AU375" s="185" t="s">
        <v>86</v>
      </c>
      <c r="AY375" s="18" t="s">
        <v>121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8" t="s">
        <v>84</v>
      </c>
      <c r="BK375" s="186">
        <f>ROUND(I375*H375,2)</f>
        <v>0</v>
      </c>
      <c r="BL375" s="18" t="s">
        <v>128</v>
      </c>
      <c r="BM375" s="185" t="s">
        <v>466</v>
      </c>
    </row>
    <row r="376" spans="1:65" s="2" customFormat="1" ht="11.25">
      <c r="A376" s="35"/>
      <c r="B376" s="36"/>
      <c r="C376" s="37"/>
      <c r="D376" s="187" t="s">
        <v>130</v>
      </c>
      <c r="E376" s="37"/>
      <c r="F376" s="188" t="s">
        <v>467</v>
      </c>
      <c r="G376" s="37"/>
      <c r="H376" s="37"/>
      <c r="I376" s="189"/>
      <c r="J376" s="37"/>
      <c r="K376" s="37"/>
      <c r="L376" s="40"/>
      <c r="M376" s="190"/>
      <c r="N376" s="191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130</v>
      </c>
      <c r="AU376" s="18" t="s">
        <v>86</v>
      </c>
    </row>
    <row r="377" spans="1:65" s="14" customFormat="1" ht="11.25">
      <c r="B377" s="203"/>
      <c r="C377" s="204"/>
      <c r="D377" s="194" t="s">
        <v>137</v>
      </c>
      <c r="E377" s="205" t="s">
        <v>19</v>
      </c>
      <c r="F377" s="206" t="s">
        <v>468</v>
      </c>
      <c r="G377" s="204"/>
      <c r="H377" s="207">
        <v>1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137</v>
      </c>
      <c r="AU377" s="213" t="s">
        <v>86</v>
      </c>
      <c r="AV377" s="14" t="s">
        <v>86</v>
      </c>
      <c r="AW377" s="14" t="s">
        <v>37</v>
      </c>
      <c r="AX377" s="14" t="s">
        <v>84</v>
      </c>
      <c r="AY377" s="213" t="s">
        <v>121</v>
      </c>
    </row>
    <row r="378" spans="1:65" s="2" customFormat="1" ht="24.95" customHeight="1">
      <c r="A378" s="35"/>
      <c r="B378" s="36"/>
      <c r="C378" s="225" t="s">
        <v>469</v>
      </c>
      <c r="D378" s="225" t="s">
        <v>244</v>
      </c>
      <c r="E378" s="226" t="s">
        <v>470</v>
      </c>
      <c r="F378" s="227" t="s">
        <v>471</v>
      </c>
      <c r="G378" s="228" t="s">
        <v>472</v>
      </c>
      <c r="H378" s="229">
        <v>30</v>
      </c>
      <c r="I378" s="230"/>
      <c r="J378" s="231">
        <f>ROUND(I378*H378,2)</f>
        <v>0</v>
      </c>
      <c r="K378" s="227" t="s">
        <v>247</v>
      </c>
      <c r="L378" s="232"/>
      <c r="M378" s="233" t="s">
        <v>19</v>
      </c>
      <c r="N378" s="234" t="s">
        <v>47</v>
      </c>
      <c r="O378" s="65"/>
      <c r="P378" s="183">
        <f>O378*H378</f>
        <v>0</v>
      </c>
      <c r="Q378" s="183">
        <v>1.6E-2</v>
      </c>
      <c r="R378" s="183">
        <f>Q378*H378</f>
        <v>0.48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183</v>
      </c>
      <c r="AT378" s="185" t="s">
        <v>244</v>
      </c>
      <c r="AU378" s="185" t="s">
        <v>86</v>
      </c>
      <c r="AY378" s="18" t="s">
        <v>121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84</v>
      </c>
      <c r="BK378" s="186">
        <f>ROUND(I378*H378,2)</f>
        <v>0</v>
      </c>
      <c r="BL378" s="18" t="s">
        <v>128</v>
      </c>
      <c r="BM378" s="185" t="s">
        <v>473</v>
      </c>
    </row>
    <row r="379" spans="1:65" s="13" customFormat="1" ht="11.25">
      <c r="B379" s="192"/>
      <c r="C379" s="193"/>
      <c r="D379" s="194" t="s">
        <v>137</v>
      </c>
      <c r="E379" s="195" t="s">
        <v>19</v>
      </c>
      <c r="F379" s="196" t="s">
        <v>474</v>
      </c>
      <c r="G379" s="193"/>
      <c r="H379" s="195" t="s">
        <v>19</v>
      </c>
      <c r="I379" s="197"/>
      <c r="J379" s="193"/>
      <c r="K379" s="193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137</v>
      </c>
      <c r="AU379" s="202" t="s">
        <v>86</v>
      </c>
      <c r="AV379" s="13" t="s">
        <v>84</v>
      </c>
      <c r="AW379" s="13" t="s">
        <v>37</v>
      </c>
      <c r="AX379" s="13" t="s">
        <v>76</v>
      </c>
      <c r="AY379" s="202" t="s">
        <v>121</v>
      </c>
    </row>
    <row r="380" spans="1:65" s="14" customFormat="1" ht="11.25">
      <c r="B380" s="203"/>
      <c r="C380" s="204"/>
      <c r="D380" s="194" t="s">
        <v>137</v>
      </c>
      <c r="E380" s="205" t="s">
        <v>19</v>
      </c>
      <c r="F380" s="206" t="s">
        <v>243</v>
      </c>
      <c r="G380" s="204"/>
      <c r="H380" s="207">
        <v>10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137</v>
      </c>
      <c r="AU380" s="213" t="s">
        <v>86</v>
      </c>
      <c r="AV380" s="14" t="s">
        <v>86</v>
      </c>
      <c r="AW380" s="14" t="s">
        <v>37</v>
      </c>
      <c r="AX380" s="14" t="s">
        <v>76</v>
      </c>
      <c r="AY380" s="213" t="s">
        <v>121</v>
      </c>
    </row>
    <row r="381" spans="1:65" s="13" customFormat="1" ht="11.25">
      <c r="B381" s="192"/>
      <c r="C381" s="193"/>
      <c r="D381" s="194" t="s">
        <v>137</v>
      </c>
      <c r="E381" s="195" t="s">
        <v>19</v>
      </c>
      <c r="F381" s="196" t="s">
        <v>475</v>
      </c>
      <c r="G381" s="193"/>
      <c r="H381" s="195" t="s">
        <v>19</v>
      </c>
      <c r="I381" s="197"/>
      <c r="J381" s="193"/>
      <c r="K381" s="193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137</v>
      </c>
      <c r="AU381" s="202" t="s">
        <v>86</v>
      </c>
      <c r="AV381" s="13" t="s">
        <v>84</v>
      </c>
      <c r="AW381" s="13" t="s">
        <v>37</v>
      </c>
      <c r="AX381" s="13" t="s">
        <v>76</v>
      </c>
      <c r="AY381" s="202" t="s">
        <v>121</v>
      </c>
    </row>
    <row r="382" spans="1:65" s="14" customFormat="1" ht="11.25">
      <c r="B382" s="203"/>
      <c r="C382" s="204"/>
      <c r="D382" s="194" t="s">
        <v>137</v>
      </c>
      <c r="E382" s="205" t="s">
        <v>19</v>
      </c>
      <c r="F382" s="206" t="s">
        <v>332</v>
      </c>
      <c r="G382" s="204"/>
      <c r="H382" s="207">
        <v>20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137</v>
      </c>
      <c r="AU382" s="213" t="s">
        <v>86</v>
      </c>
      <c r="AV382" s="14" t="s">
        <v>86</v>
      </c>
      <c r="AW382" s="14" t="s">
        <v>37</v>
      </c>
      <c r="AX382" s="14" t="s">
        <v>76</v>
      </c>
      <c r="AY382" s="213" t="s">
        <v>121</v>
      </c>
    </row>
    <row r="383" spans="1:65" s="15" customFormat="1" ht="11.25">
      <c r="B383" s="214"/>
      <c r="C383" s="215"/>
      <c r="D383" s="194" t="s">
        <v>137</v>
      </c>
      <c r="E383" s="216" t="s">
        <v>19</v>
      </c>
      <c r="F383" s="217" t="s">
        <v>142</v>
      </c>
      <c r="G383" s="215"/>
      <c r="H383" s="218">
        <v>30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137</v>
      </c>
      <c r="AU383" s="224" t="s">
        <v>86</v>
      </c>
      <c r="AV383" s="15" t="s">
        <v>128</v>
      </c>
      <c r="AW383" s="15" t="s">
        <v>37</v>
      </c>
      <c r="AX383" s="15" t="s">
        <v>84</v>
      </c>
      <c r="AY383" s="224" t="s">
        <v>121</v>
      </c>
    </row>
    <row r="384" spans="1:65" s="2" customFormat="1" ht="16.5" customHeight="1">
      <c r="A384" s="35"/>
      <c r="B384" s="36"/>
      <c r="C384" s="225" t="s">
        <v>476</v>
      </c>
      <c r="D384" s="225" t="s">
        <v>244</v>
      </c>
      <c r="E384" s="226" t="s">
        <v>477</v>
      </c>
      <c r="F384" s="227" t="s">
        <v>478</v>
      </c>
      <c r="G384" s="228" t="s">
        <v>472</v>
      </c>
      <c r="H384" s="229">
        <v>10</v>
      </c>
      <c r="I384" s="230"/>
      <c r="J384" s="231">
        <f>ROUND(I384*H384,2)</f>
        <v>0</v>
      </c>
      <c r="K384" s="227" t="s">
        <v>247</v>
      </c>
      <c r="L384" s="232"/>
      <c r="M384" s="233" t="s">
        <v>19</v>
      </c>
      <c r="N384" s="234" t="s">
        <v>47</v>
      </c>
      <c r="O384" s="65"/>
      <c r="P384" s="183">
        <f>O384*H384</f>
        <v>0</v>
      </c>
      <c r="Q384" s="183">
        <v>1.6E-2</v>
      </c>
      <c r="R384" s="183">
        <f>Q384*H384</f>
        <v>0.16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183</v>
      </c>
      <c r="AT384" s="185" t="s">
        <v>244</v>
      </c>
      <c r="AU384" s="185" t="s">
        <v>86</v>
      </c>
      <c r="AY384" s="18" t="s">
        <v>121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84</v>
      </c>
      <c r="BK384" s="186">
        <f>ROUND(I384*H384,2)</f>
        <v>0</v>
      </c>
      <c r="BL384" s="18" t="s">
        <v>128</v>
      </c>
      <c r="BM384" s="185" t="s">
        <v>479</v>
      </c>
    </row>
    <row r="385" spans="1:65" s="13" customFormat="1" ht="11.25">
      <c r="B385" s="192"/>
      <c r="C385" s="193"/>
      <c r="D385" s="194" t="s">
        <v>137</v>
      </c>
      <c r="E385" s="195" t="s">
        <v>19</v>
      </c>
      <c r="F385" s="196" t="s">
        <v>480</v>
      </c>
      <c r="G385" s="193"/>
      <c r="H385" s="195" t="s">
        <v>19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137</v>
      </c>
      <c r="AU385" s="202" t="s">
        <v>86</v>
      </c>
      <c r="AV385" s="13" t="s">
        <v>84</v>
      </c>
      <c r="AW385" s="13" t="s">
        <v>37</v>
      </c>
      <c r="AX385" s="13" t="s">
        <v>76</v>
      </c>
      <c r="AY385" s="202" t="s">
        <v>121</v>
      </c>
    </row>
    <row r="386" spans="1:65" s="14" customFormat="1" ht="11.25">
      <c r="B386" s="203"/>
      <c r="C386" s="204"/>
      <c r="D386" s="194" t="s">
        <v>137</v>
      </c>
      <c r="E386" s="205" t="s">
        <v>19</v>
      </c>
      <c r="F386" s="206" t="s">
        <v>243</v>
      </c>
      <c r="G386" s="204"/>
      <c r="H386" s="207">
        <v>10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137</v>
      </c>
      <c r="AU386" s="213" t="s">
        <v>86</v>
      </c>
      <c r="AV386" s="14" t="s">
        <v>86</v>
      </c>
      <c r="AW386" s="14" t="s">
        <v>37</v>
      </c>
      <c r="AX386" s="14" t="s">
        <v>76</v>
      </c>
      <c r="AY386" s="213" t="s">
        <v>121</v>
      </c>
    </row>
    <row r="387" spans="1:65" s="15" customFormat="1" ht="11.25">
      <c r="B387" s="214"/>
      <c r="C387" s="215"/>
      <c r="D387" s="194" t="s">
        <v>137</v>
      </c>
      <c r="E387" s="216" t="s">
        <v>19</v>
      </c>
      <c r="F387" s="217" t="s">
        <v>142</v>
      </c>
      <c r="G387" s="215"/>
      <c r="H387" s="218">
        <v>10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137</v>
      </c>
      <c r="AU387" s="224" t="s">
        <v>86</v>
      </c>
      <c r="AV387" s="15" t="s">
        <v>128</v>
      </c>
      <c r="AW387" s="15" t="s">
        <v>37</v>
      </c>
      <c r="AX387" s="15" t="s">
        <v>84</v>
      </c>
      <c r="AY387" s="224" t="s">
        <v>121</v>
      </c>
    </row>
    <row r="388" spans="1:65" s="2" customFormat="1" ht="16.5" customHeight="1">
      <c r="A388" s="35"/>
      <c r="B388" s="36"/>
      <c r="C388" s="225" t="s">
        <v>481</v>
      </c>
      <c r="D388" s="225" t="s">
        <v>244</v>
      </c>
      <c r="E388" s="226" t="s">
        <v>482</v>
      </c>
      <c r="F388" s="227" t="s">
        <v>483</v>
      </c>
      <c r="G388" s="228" t="s">
        <v>472</v>
      </c>
      <c r="H388" s="229">
        <v>3</v>
      </c>
      <c r="I388" s="230"/>
      <c r="J388" s="231">
        <f>ROUND(I388*H388,2)</f>
        <v>0</v>
      </c>
      <c r="K388" s="227" t="s">
        <v>247</v>
      </c>
      <c r="L388" s="232"/>
      <c r="M388" s="233" t="s">
        <v>19</v>
      </c>
      <c r="N388" s="234" t="s">
        <v>47</v>
      </c>
      <c r="O388" s="65"/>
      <c r="P388" s="183">
        <f>O388*H388</f>
        <v>0</v>
      </c>
      <c r="Q388" s="183">
        <v>1.6E-2</v>
      </c>
      <c r="R388" s="183">
        <f>Q388*H388</f>
        <v>4.8000000000000001E-2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183</v>
      </c>
      <c r="AT388" s="185" t="s">
        <v>244</v>
      </c>
      <c r="AU388" s="185" t="s">
        <v>86</v>
      </c>
      <c r="AY388" s="18" t="s">
        <v>121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84</v>
      </c>
      <c r="BK388" s="186">
        <f>ROUND(I388*H388,2)</f>
        <v>0</v>
      </c>
      <c r="BL388" s="18" t="s">
        <v>128</v>
      </c>
      <c r="BM388" s="185" t="s">
        <v>484</v>
      </c>
    </row>
    <row r="389" spans="1:65" s="14" customFormat="1" ht="11.25">
      <c r="B389" s="203"/>
      <c r="C389" s="204"/>
      <c r="D389" s="194" t="s">
        <v>137</v>
      </c>
      <c r="E389" s="205" t="s">
        <v>19</v>
      </c>
      <c r="F389" s="206" t="s">
        <v>143</v>
      </c>
      <c r="G389" s="204"/>
      <c r="H389" s="207">
        <v>3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137</v>
      </c>
      <c r="AU389" s="213" t="s">
        <v>86</v>
      </c>
      <c r="AV389" s="14" t="s">
        <v>86</v>
      </c>
      <c r="AW389" s="14" t="s">
        <v>37</v>
      </c>
      <c r="AX389" s="14" t="s">
        <v>76</v>
      </c>
      <c r="AY389" s="213" t="s">
        <v>121</v>
      </c>
    </row>
    <row r="390" spans="1:65" s="15" customFormat="1" ht="11.25">
      <c r="B390" s="214"/>
      <c r="C390" s="215"/>
      <c r="D390" s="194" t="s">
        <v>137</v>
      </c>
      <c r="E390" s="216" t="s">
        <v>19</v>
      </c>
      <c r="F390" s="217" t="s">
        <v>142</v>
      </c>
      <c r="G390" s="215"/>
      <c r="H390" s="218">
        <v>3</v>
      </c>
      <c r="I390" s="219"/>
      <c r="J390" s="215"/>
      <c r="K390" s="215"/>
      <c r="L390" s="220"/>
      <c r="M390" s="221"/>
      <c r="N390" s="222"/>
      <c r="O390" s="222"/>
      <c r="P390" s="222"/>
      <c r="Q390" s="222"/>
      <c r="R390" s="222"/>
      <c r="S390" s="222"/>
      <c r="T390" s="223"/>
      <c r="AT390" s="224" t="s">
        <v>137</v>
      </c>
      <c r="AU390" s="224" t="s">
        <v>86</v>
      </c>
      <c r="AV390" s="15" t="s">
        <v>128</v>
      </c>
      <c r="AW390" s="15" t="s">
        <v>37</v>
      </c>
      <c r="AX390" s="15" t="s">
        <v>84</v>
      </c>
      <c r="AY390" s="224" t="s">
        <v>121</v>
      </c>
    </row>
    <row r="391" spans="1:65" s="2" customFormat="1" ht="16.5" customHeight="1">
      <c r="A391" s="35"/>
      <c r="B391" s="36"/>
      <c r="C391" s="225" t="s">
        <v>485</v>
      </c>
      <c r="D391" s="225" t="s">
        <v>244</v>
      </c>
      <c r="E391" s="226" t="s">
        <v>486</v>
      </c>
      <c r="F391" s="227" t="s">
        <v>487</v>
      </c>
      <c r="G391" s="228" t="s">
        <v>126</v>
      </c>
      <c r="H391" s="229">
        <v>78</v>
      </c>
      <c r="I391" s="230"/>
      <c r="J391" s="231">
        <f>ROUND(I391*H391,2)</f>
        <v>0</v>
      </c>
      <c r="K391" s="227" t="s">
        <v>247</v>
      </c>
      <c r="L391" s="232"/>
      <c r="M391" s="233" t="s">
        <v>19</v>
      </c>
      <c r="N391" s="234" t="s">
        <v>47</v>
      </c>
      <c r="O391" s="65"/>
      <c r="P391" s="183">
        <f>O391*H391</f>
        <v>0</v>
      </c>
      <c r="Q391" s="183">
        <v>1.4999999999999999E-2</v>
      </c>
      <c r="R391" s="183">
        <f>Q391*H391</f>
        <v>1.17</v>
      </c>
      <c r="S391" s="183">
        <v>0</v>
      </c>
      <c r="T391" s="18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5" t="s">
        <v>183</v>
      </c>
      <c r="AT391" s="185" t="s">
        <v>244</v>
      </c>
      <c r="AU391" s="185" t="s">
        <v>86</v>
      </c>
      <c r="AY391" s="18" t="s">
        <v>121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8" t="s">
        <v>84</v>
      </c>
      <c r="BK391" s="186">
        <f>ROUND(I391*H391,2)</f>
        <v>0</v>
      </c>
      <c r="BL391" s="18" t="s">
        <v>128</v>
      </c>
      <c r="BM391" s="185" t="s">
        <v>488</v>
      </c>
    </row>
    <row r="392" spans="1:65" s="14" customFormat="1" ht="11.25">
      <c r="B392" s="203"/>
      <c r="C392" s="204"/>
      <c r="D392" s="194" t="s">
        <v>137</v>
      </c>
      <c r="E392" s="205" t="s">
        <v>19</v>
      </c>
      <c r="F392" s="206" t="s">
        <v>489</v>
      </c>
      <c r="G392" s="204"/>
      <c r="H392" s="207">
        <v>78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137</v>
      </c>
      <c r="AU392" s="213" t="s">
        <v>86</v>
      </c>
      <c r="AV392" s="14" t="s">
        <v>86</v>
      </c>
      <c r="AW392" s="14" t="s">
        <v>37</v>
      </c>
      <c r="AX392" s="14" t="s">
        <v>84</v>
      </c>
      <c r="AY392" s="213" t="s">
        <v>121</v>
      </c>
    </row>
    <row r="393" spans="1:65" s="2" customFormat="1" ht="16.5" customHeight="1">
      <c r="A393" s="35"/>
      <c r="B393" s="36"/>
      <c r="C393" s="225" t="s">
        <v>490</v>
      </c>
      <c r="D393" s="225" t="s">
        <v>244</v>
      </c>
      <c r="E393" s="226" t="s">
        <v>491</v>
      </c>
      <c r="F393" s="227" t="s">
        <v>492</v>
      </c>
      <c r="G393" s="228" t="s">
        <v>167</v>
      </c>
      <c r="H393" s="229">
        <v>12.294</v>
      </c>
      <c r="I393" s="230"/>
      <c r="J393" s="231">
        <f>ROUND(I393*H393,2)</f>
        <v>0</v>
      </c>
      <c r="K393" s="227" t="s">
        <v>247</v>
      </c>
      <c r="L393" s="232"/>
      <c r="M393" s="233" t="s">
        <v>19</v>
      </c>
      <c r="N393" s="234" t="s">
        <v>47</v>
      </c>
      <c r="O393" s="65"/>
      <c r="P393" s="183">
        <f>O393*H393</f>
        <v>0</v>
      </c>
      <c r="Q393" s="183">
        <v>2.4289999999999998</v>
      </c>
      <c r="R393" s="183">
        <f>Q393*H393</f>
        <v>29.862126</v>
      </c>
      <c r="S393" s="183">
        <v>0</v>
      </c>
      <c r="T393" s="18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5" t="s">
        <v>183</v>
      </c>
      <c r="AT393" s="185" t="s">
        <v>244</v>
      </c>
      <c r="AU393" s="185" t="s">
        <v>86</v>
      </c>
      <c r="AY393" s="18" t="s">
        <v>121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8" t="s">
        <v>84</v>
      </c>
      <c r="BK393" s="186">
        <f>ROUND(I393*H393,2)</f>
        <v>0</v>
      </c>
      <c r="BL393" s="18" t="s">
        <v>128</v>
      </c>
      <c r="BM393" s="185" t="s">
        <v>493</v>
      </c>
    </row>
    <row r="394" spans="1:65" s="13" customFormat="1" ht="11.25">
      <c r="B394" s="192"/>
      <c r="C394" s="193"/>
      <c r="D394" s="194" t="s">
        <v>137</v>
      </c>
      <c r="E394" s="195" t="s">
        <v>19</v>
      </c>
      <c r="F394" s="196" t="s">
        <v>494</v>
      </c>
      <c r="G394" s="193"/>
      <c r="H394" s="195" t="s">
        <v>19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137</v>
      </c>
      <c r="AU394" s="202" t="s">
        <v>86</v>
      </c>
      <c r="AV394" s="13" t="s">
        <v>84</v>
      </c>
      <c r="AW394" s="13" t="s">
        <v>37</v>
      </c>
      <c r="AX394" s="13" t="s">
        <v>76</v>
      </c>
      <c r="AY394" s="202" t="s">
        <v>121</v>
      </c>
    </row>
    <row r="395" spans="1:65" s="14" customFormat="1" ht="11.25">
      <c r="B395" s="203"/>
      <c r="C395" s="204"/>
      <c r="D395" s="194" t="s">
        <v>137</v>
      </c>
      <c r="E395" s="205" t="s">
        <v>19</v>
      </c>
      <c r="F395" s="206" t="s">
        <v>495</v>
      </c>
      <c r="G395" s="204"/>
      <c r="H395" s="207">
        <v>12.294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137</v>
      </c>
      <c r="AU395" s="213" t="s">
        <v>86</v>
      </c>
      <c r="AV395" s="14" t="s">
        <v>86</v>
      </c>
      <c r="AW395" s="14" t="s">
        <v>37</v>
      </c>
      <c r="AX395" s="14" t="s">
        <v>76</v>
      </c>
      <c r="AY395" s="213" t="s">
        <v>121</v>
      </c>
    </row>
    <row r="396" spans="1:65" s="15" customFormat="1" ht="11.25">
      <c r="B396" s="214"/>
      <c r="C396" s="215"/>
      <c r="D396" s="194" t="s">
        <v>137</v>
      </c>
      <c r="E396" s="216" t="s">
        <v>19</v>
      </c>
      <c r="F396" s="217" t="s">
        <v>142</v>
      </c>
      <c r="G396" s="215"/>
      <c r="H396" s="218">
        <v>12.294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137</v>
      </c>
      <c r="AU396" s="224" t="s">
        <v>86</v>
      </c>
      <c r="AV396" s="15" t="s">
        <v>128</v>
      </c>
      <c r="AW396" s="15" t="s">
        <v>37</v>
      </c>
      <c r="AX396" s="15" t="s">
        <v>84</v>
      </c>
      <c r="AY396" s="224" t="s">
        <v>121</v>
      </c>
    </row>
    <row r="397" spans="1:65" s="2" customFormat="1" ht="16.5" customHeight="1">
      <c r="A397" s="35"/>
      <c r="B397" s="36"/>
      <c r="C397" s="225" t="s">
        <v>496</v>
      </c>
      <c r="D397" s="225" t="s">
        <v>244</v>
      </c>
      <c r="E397" s="226" t="s">
        <v>497</v>
      </c>
      <c r="F397" s="227" t="s">
        <v>498</v>
      </c>
      <c r="G397" s="228" t="s">
        <v>499</v>
      </c>
      <c r="H397" s="229">
        <v>12</v>
      </c>
      <c r="I397" s="230"/>
      <c r="J397" s="231">
        <f>ROUND(I397*H397,2)</f>
        <v>0</v>
      </c>
      <c r="K397" s="227" t="s">
        <v>247</v>
      </c>
      <c r="L397" s="232"/>
      <c r="M397" s="233" t="s">
        <v>19</v>
      </c>
      <c r="N397" s="234" t="s">
        <v>47</v>
      </c>
      <c r="O397" s="65"/>
      <c r="P397" s="183">
        <f>O397*H397</f>
        <v>0</v>
      </c>
      <c r="Q397" s="183">
        <v>1E-3</v>
      </c>
      <c r="R397" s="183">
        <f>Q397*H397</f>
        <v>1.2E-2</v>
      </c>
      <c r="S397" s="183">
        <v>0</v>
      </c>
      <c r="T397" s="18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5" t="s">
        <v>183</v>
      </c>
      <c r="AT397" s="185" t="s">
        <v>244</v>
      </c>
      <c r="AU397" s="185" t="s">
        <v>86</v>
      </c>
      <c r="AY397" s="18" t="s">
        <v>121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8" t="s">
        <v>84</v>
      </c>
      <c r="BK397" s="186">
        <f>ROUND(I397*H397,2)</f>
        <v>0</v>
      </c>
      <c r="BL397" s="18" t="s">
        <v>128</v>
      </c>
      <c r="BM397" s="185" t="s">
        <v>500</v>
      </c>
    </row>
    <row r="398" spans="1:65" s="2" customFormat="1" ht="16.5" customHeight="1">
      <c r="A398" s="35"/>
      <c r="B398" s="36"/>
      <c r="C398" s="225" t="s">
        <v>501</v>
      </c>
      <c r="D398" s="225" t="s">
        <v>244</v>
      </c>
      <c r="E398" s="226" t="s">
        <v>502</v>
      </c>
      <c r="F398" s="227" t="s">
        <v>503</v>
      </c>
      <c r="G398" s="228" t="s">
        <v>134</v>
      </c>
      <c r="H398" s="229">
        <v>147.51400000000001</v>
      </c>
      <c r="I398" s="230"/>
      <c r="J398" s="231">
        <f>ROUND(I398*H398,2)</f>
        <v>0</v>
      </c>
      <c r="K398" s="227" t="s">
        <v>127</v>
      </c>
      <c r="L398" s="232"/>
      <c r="M398" s="233" t="s">
        <v>19</v>
      </c>
      <c r="N398" s="234" t="s">
        <v>47</v>
      </c>
      <c r="O398" s="65"/>
      <c r="P398" s="183">
        <f>O398*H398</f>
        <v>0</v>
      </c>
      <c r="Q398" s="183">
        <v>2.0000000000000001E-4</v>
      </c>
      <c r="R398" s="183">
        <f>Q398*H398</f>
        <v>2.9502800000000003E-2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183</v>
      </c>
      <c r="AT398" s="185" t="s">
        <v>244</v>
      </c>
      <c r="AU398" s="185" t="s">
        <v>86</v>
      </c>
      <c r="AY398" s="18" t="s">
        <v>121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84</v>
      </c>
      <c r="BK398" s="186">
        <f>ROUND(I398*H398,2)</f>
        <v>0</v>
      </c>
      <c r="BL398" s="18" t="s">
        <v>128</v>
      </c>
      <c r="BM398" s="185" t="s">
        <v>504</v>
      </c>
    </row>
    <row r="399" spans="1:65" s="2" customFormat="1" ht="11.25">
      <c r="A399" s="35"/>
      <c r="B399" s="36"/>
      <c r="C399" s="37"/>
      <c r="D399" s="187" t="s">
        <v>130</v>
      </c>
      <c r="E399" s="37"/>
      <c r="F399" s="188" t="s">
        <v>505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130</v>
      </c>
      <c r="AU399" s="18" t="s">
        <v>86</v>
      </c>
    </row>
    <row r="400" spans="1:65" s="14" customFormat="1" ht="11.25">
      <c r="B400" s="203"/>
      <c r="C400" s="204"/>
      <c r="D400" s="194" t="s">
        <v>137</v>
      </c>
      <c r="E400" s="205" t="s">
        <v>19</v>
      </c>
      <c r="F400" s="206" t="s">
        <v>506</v>
      </c>
      <c r="G400" s="204"/>
      <c r="H400" s="207">
        <v>147.51400000000001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137</v>
      </c>
      <c r="AU400" s="213" t="s">
        <v>86</v>
      </c>
      <c r="AV400" s="14" t="s">
        <v>86</v>
      </c>
      <c r="AW400" s="14" t="s">
        <v>37</v>
      </c>
      <c r="AX400" s="14" t="s">
        <v>84</v>
      </c>
      <c r="AY400" s="213" t="s">
        <v>121</v>
      </c>
    </row>
    <row r="401" spans="1:65" s="2" customFormat="1" ht="16.5" customHeight="1">
      <c r="A401" s="35"/>
      <c r="B401" s="36"/>
      <c r="C401" s="225" t="s">
        <v>507</v>
      </c>
      <c r="D401" s="225" t="s">
        <v>244</v>
      </c>
      <c r="E401" s="226" t="s">
        <v>508</v>
      </c>
      <c r="F401" s="227" t="s">
        <v>509</v>
      </c>
      <c r="G401" s="228" t="s">
        <v>134</v>
      </c>
      <c r="H401" s="229">
        <v>42.12</v>
      </c>
      <c r="I401" s="230"/>
      <c r="J401" s="231">
        <f>ROUND(I401*H401,2)</f>
        <v>0</v>
      </c>
      <c r="K401" s="227" t="s">
        <v>127</v>
      </c>
      <c r="L401" s="232"/>
      <c r="M401" s="233" t="s">
        <v>19</v>
      </c>
      <c r="N401" s="234" t="s">
        <v>47</v>
      </c>
      <c r="O401" s="65"/>
      <c r="P401" s="183">
        <f>O401*H401</f>
        <v>0</v>
      </c>
      <c r="Q401" s="183">
        <v>1.5200000000000001E-3</v>
      </c>
      <c r="R401" s="183">
        <f>Q401*H401</f>
        <v>6.4022399999999993E-2</v>
      </c>
      <c r="S401" s="183">
        <v>0</v>
      </c>
      <c r="T401" s="18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183</v>
      </c>
      <c r="AT401" s="185" t="s">
        <v>244</v>
      </c>
      <c r="AU401" s="185" t="s">
        <v>86</v>
      </c>
      <c r="AY401" s="18" t="s">
        <v>121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84</v>
      </c>
      <c r="BK401" s="186">
        <f>ROUND(I401*H401,2)</f>
        <v>0</v>
      </c>
      <c r="BL401" s="18" t="s">
        <v>128</v>
      </c>
      <c r="BM401" s="185" t="s">
        <v>510</v>
      </c>
    </row>
    <row r="402" spans="1:65" s="2" customFormat="1" ht="11.25">
      <c r="A402" s="35"/>
      <c r="B402" s="36"/>
      <c r="C402" s="37"/>
      <c r="D402" s="187" t="s">
        <v>130</v>
      </c>
      <c r="E402" s="37"/>
      <c r="F402" s="188" t="s">
        <v>511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130</v>
      </c>
      <c r="AU402" s="18" t="s">
        <v>86</v>
      </c>
    </row>
    <row r="403" spans="1:65" s="14" customFormat="1" ht="11.25">
      <c r="B403" s="203"/>
      <c r="C403" s="204"/>
      <c r="D403" s="194" t="s">
        <v>137</v>
      </c>
      <c r="E403" s="205" t="s">
        <v>19</v>
      </c>
      <c r="F403" s="206" t="s">
        <v>512</v>
      </c>
      <c r="G403" s="204"/>
      <c r="H403" s="207">
        <v>42.12</v>
      </c>
      <c r="I403" s="208"/>
      <c r="J403" s="204"/>
      <c r="K403" s="204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137</v>
      </c>
      <c r="AU403" s="213" t="s">
        <v>86</v>
      </c>
      <c r="AV403" s="14" t="s">
        <v>86</v>
      </c>
      <c r="AW403" s="14" t="s">
        <v>37</v>
      </c>
      <c r="AX403" s="14" t="s">
        <v>84</v>
      </c>
      <c r="AY403" s="213" t="s">
        <v>121</v>
      </c>
    </row>
    <row r="404" spans="1:65" s="2" customFormat="1" ht="24.2" customHeight="1">
      <c r="A404" s="35"/>
      <c r="B404" s="36"/>
      <c r="C404" s="174" t="s">
        <v>513</v>
      </c>
      <c r="D404" s="174" t="s">
        <v>123</v>
      </c>
      <c r="E404" s="175" t="s">
        <v>514</v>
      </c>
      <c r="F404" s="176" t="s">
        <v>515</v>
      </c>
      <c r="G404" s="177" t="s">
        <v>167</v>
      </c>
      <c r="H404" s="178">
        <v>1.4159999999999999</v>
      </c>
      <c r="I404" s="179"/>
      <c r="J404" s="180">
        <f>ROUND(I404*H404,2)</f>
        <v>0</v>
      </c>
      <c r="K404" s="176" t="s">
        <v>127</v>
      </c>
      <c r="L404" s="40"/>
      <c r="M404" s="181" t="s">
        <v>19</v>
      </c>
      <c r="N404" s="182" t="s">
        <v>47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128</v>
      </c>
      <c r="AT404" s="185" t="s">
        <v>123</v>
      </c>
      <c r="AU404" s="185" t="s">
        <v>86</v>
      </c>
      <c r="AY404" s="18" t="s">
        <v>121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84</v>
      </c>
      <c r="BK404" s="186">
        <f>ROUND(I404*H404,2)</f>
        <v>0</v>
      </c>
      <c r="BL404" s="18" t="s">
        <v>128</v>
      </c>
      <c r="BM404" s="185" t="s">
        <v>516</v>
      </c>
    </row>
    <row r="405" spans="1:65" s="2" customFormat="1" ht="11.25">
      <c r="A405" s="35"/>
      <c r="B405" s="36"/>
      <c r="C405" s="37"/>
      <c r="D405" s="187" t="s">
        <v>130</v>
      </c>
      <c r="E405" s="37"/>
      <c r="F405" s="188" t="s">
        <v>517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130</v>
      </c>
      <c r="AU405" s="18" t="s">
        <v>86</v>
      </c>
    </row>
    <row r="406" spans="1:65" s="13" customFormat="1" ht="11.25">
      <c r="B406" s="192"/>
      <c r="C406" s="193"/>
      <c r="D406" s="194" t="s">
        <v>137</v>
      </c>
      <c r="E406" s="195" t="s">
        <v>19</v>
      </c>
      <c r="F406" s="196" t="s">
        <v>377</v>
      </c>
      <c r="G406" s="193"/>
      <c r="H406" s="195" t="s">
        <v>19</v>
      </c>
      <c r="I406" s="197"/>
      <c r="J406" s="193"/>
      <c r="K406" s="193"/>
      <c r="L406" s="198"/>
      <c r="M406" s="199"/>
      <c r="N406" s="200"/>
      <c r="O406" s="200"/>
      <c r="P406" s="200"/>
      <c r="Q406" s="200"/>
      <c r="R406" s="200"/>
      <c r="S406" s="200"/>
      <c r="T406" s="201"/>
      <c r="AT406" s="202" t="s">
        <v>137</v>
      </c>
      <c r="AU406" s="202" t="s">
        <v>86</v>
      </c>
      <c r="AV406" s="13" t="s">
        <v>84</v>
      </c>
      <c r="AW406" s="13" t="s">
        <v>37</v>
      </c>
      <c r="AX406" s="13" t="s">
        <v>76</v>
      </c>
      <c r="AY406" s="202" t="s">
        <v>121</v>
      </c>
    </row>
    <row r="407" spans="1:65" s="14" customFormat="1" ht="11.25">
      <c r="B407" s="203"/>
      <c r="C407" s="204"/>
      <c r="D407" s="194" t="s">
        <v>137</v>
      </c>
      <c r="E407" s="205" t="s">
        <v>19</v>
      </c>
      <c r="F407" s="206" t="s">
        <v>378</v>
      </c>
      <c r="G407" s="204"/>
      <c r="H407" s="207">
        <v>1.4159999999999999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137</v>
      </c>
      <c r="AU407" s="213" t="s">
        <v>86</v>
      </c>
      <c r="AV407" s="14" t="s">
        <v>86</v>
      </c>
      <c r="AW407" s="14" t="s">
        <v>37</v>
      </c>
      <c r="AX407" s="14" t="s">
        <v>84</v>
      </c>
      <c r="AY407" s="213" t="s">
        <v>121</v>
      </c>
    </row>
    <row r="408" spans="1:65" s="2" customFormat="1" ht="24.2" customHeight="1">
      <c r="A408" s="35"/>
      <c r="B408" s="36"/>
      <c r="C408" s="225" t="s">
        <v>518</v>
      </c>
      <c r="D408" s="225" t="s">
        <v>244</v>
      </c>
      <c r="E408" s="226" t="s">
        <v>519</v>
      </c>
      <c r="F408" s="227" t="s">
        <v>520</v>
      </c>
      <c r="G408" s="228" t="s">
        <v>472</v>
      </c>
      <c r="H408" s="229">
        <v>304.66000000000003</v>
      </c>
      <c r="I408" s="230"/>
      <c r="J408" s="231">
        <f>ROUND(I408*H408,2)</f>
        <v>0</v>
      </c>
      <c r="K408" s="227" t="s">
        <v>127</v>
      </c>
      <c r="L408" s="232"/>
      <c r="M408" s="233" t="s">
        <v>19</v>
      </c>
      <c r="N408" s="234" t="s">
        <v>47</v>
      </c>
      <c r="O408" s="65"/>
      <c r="P408" s="183">
        <f>O408*H408</f>
        <v>0</v>
      </c>
      <c r="Q408" s="183">
        <v>3.5E-4</v>
      </c>
      <c r="R408" s="183">
        <f>Q408*H408</f>
        <v>0.106631</v>
      </c>
      <c r="S408" s="183">
        <v>0</v>
      </c>
      <c r="T408" s="18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5" t="s">
        <v>183</v>
      </c>
      <c r="AT408" s="185" t="s">
        <v>244</v>
      </c>
      <c r="AU408" s="185" t="s">
        <v>86</v>
      </c>
      <c r="AY408" s="18" t="s">
        <v>121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8" t="s">
        <v>84</v>
      </c>
      <c r="BK408" s="186">
        <f>ROUND(I408*H408,2)</f>
        <v>0</v>
      </c>
      <c r="BL408" s="18" t="s">
        <v>128</v>
      </c>
      <c r="BM408" s="185" t="s">
        <v>521</v>
      </c>
    </row>
    <row r="409" spans="1:65" s="2" customFormat="1" ht="11.25">
      <c r="A409" s="35"/>
      <c r="B409" s="36"/>
      <c r="C409" s="37"/>
      <c r="D409" s="187" t="s">
        <v>130</v>
      </c>
      <c r="E409" s="37"/>
      <c r="F409" s="188" t="s">
        <v>522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130</v>
      </c>
      <c r="AU409" s="18" t="s">
        <v>86</v>
      </c>
    </row>
    <row r="410" spans="1:65" s="14" customFormat="1" ht="11.25">
      <c r="B410" s="203"/>
      <c r="C410" s="204"/>
      <c r="D410" s="194" t="s">
        <v>137</v>
      </c>
      <c r="E410" s="205" t="s">
        <v>19</v>
      </c>
      <c r="F410" s="206" t="s">
        <v>523</v>
      </c>
      <c r="G410" s="204"/>
      <c r="H410" s="207">
        <v>304.66000000000003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137</v>
      </c>
      <c r="AU410" s="213" t="s">
        <v>86</v>
      </c>
      <c r="AV410" s="14" t="s">
        <v>86</v>
      </c>
      <c r="AW410" s="14" t="s">
        <v>37</v>
      </c>
      <c r="AX410" s="14" t="s">
        <v>84</v>
      </c>
      <c r="AY410" s="213" t="s">
        <v>121</v>
      </c>
    </row>
    <row r="411" spans="1:65" s="2" customFormat="1" ht="16.5" customHeight="1">
      <c r="A411" s="35"/>
      <c r="B411" s="36"/>
      <c r="C411" s="174" t="s">
        <v>524</v>
      </c>
      <c r="D411" s="174" t="s">
        <v>123</v>
      </c>
      <c r="E411" s="175" t="s">
        <v>525</v>
      </c>
      <c r="F411" s="176" t="s">
        <v>526</v>
      </c>
      <c r="G411" s="177" t="s">
        <v>527</v>
      </c>
      <c r="H411" s="178">
        <v>1</v>
      </c>
      <c r="I411" s="179"/>
      <c r="J411" s="180">
        <f>ROUND(I411*H411,2)</f>
        <v>0</v>
      </c>
      <c r="K411" s="176" t="s">
        <v>247</v>
      </c>
      <c r="L411" s="40"/>
      <c r="M411" s="181" t="s">
        <v>19</v>
      </c>
      <c r="N411" s="182" t="s">
        <v>47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128</v>
      </c>
      <c r="AT411" s="185" t="s">
        <v>123</v>
      </c>
      <c r="AU411" s="185" t="s">
        <v>86</v>
      </c>
      <c r="AY411" s="18" t="s">
        <v>121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84</v>
      </c>
      <c r="BK411" s="186">
        <f>ROUND(I411*H411,2)</f>
        <v>0</v>
      </c>
      <c r="BL411" s="18" t="s">
        <v>128</v>
      </c>
      <c r="BM411" s="185" t="s">
        <v>528</v>
      </c>
    </row>
    <row r="412" spans="1:65" s="2" customFormat="1" ht="24.2" customHeight="1">
      <c r="A412" s="35"/>
      <c r="B412" s="36"/>
      <c r="C412" s="174" t="s">
        <v>529</v>
      </c>
      <c r="D412" s="174" t="s">
        <v>123</v>
      </c>
      <c r="E412" s="175" t="s">
        <v>530</v>
      </c>
      <c r="F412" s="176" t="s">
        <v>531</v>
      </c>
      <c r="G412" s="177" t="s">
        <v>527</v>
      </c>
      <c r="H412" s="178">
        <v>1</v>
      </c>
      <c r="I412" s="179"/>
      <c r="J412" s="180">
        <f>ROUND(I412*H412,2)</f>
        <v>0</v>
      </c>
      <c r="K412" s="176" t="s">
        <v>247</v>
      </c>
      <c r="L412" s="40"/>
      <c r="M412" s="181" t="s">
        <v>19</v>
      </c>
      <c r="N412" s="182" t="s">
        <v>47</v>
      </c>
      <c r="O412" s="65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128</v>
      </c>
      <c r="AT412" s="185" t="s">
        <v>123</v>
      </c>
      <c r="AU412" s="185" t="s">
        <v>86</v>
      </c>
      <c r="AY412" s="18" t="s">
        <v>121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84</v>
      </c>
      <c r="BK412" s="186">
        <f>ROUND(I412*H412,2)</f>
        <v>0</v>
      </c>
      <c r="BL412" s="18" t="s">
        <v>128</v>
      </c>
      <c r="BM412" s="185" t="s">
        <v>532</v>
      </c>
    </row>
    <row r="413" spans="1:65" s="12" customFormat="1" ht="22.9" customHeight="1">
      <c r="B413" s="158"/>
      <c r="C413" s="159"/>
      <c r="D413" s="160" t="s">
        <v>75</v>
      </c>
      <c r="E413" s="172" t="s">
        <v>156</v>
      </c>
      <c r="F413" s="172" t="s">
        <v>533</v>
      </c>
      <c r="G413" s="159"/>
      <c r="H413" s="159"/>
      <c r="I413" s="162"/>
      <c r="J413" s="173">
        <f>BK413</f>
        <v>0</v>
      </c>
      <c r="K413" s="159"/>
      <c r="L413" s="164"/>
      <c r="M413" s="165"/>
      <c r="N413" s="166"/>
      <c r="O413" s="166"/>
      <c r="P413" s="167">
        <f>SUM(P414:P490)</f>
        <v>0</v>
      </c>
      <c r="Q413" s="166"/>
      <c r="R413" s="167">
        <f>SUM(R414:R490)</f>
        <v>32.026306200000001</v>
      </c>
      <c r="S413" s="166"/>
      <c r="T413" s="168">
        <f>SUM(T414:T490)</f>
        <v>0</v>
      </c>
      <c r="AR413" s="169" t="s">
        <v>84</v>
      </c>
      <c r="AT413" s="170" t="s">
        <v>75</v>
      </c>
      <c r="AU413" s="170" t="s">
        <v>84</v>
      </c>
      <c r="AY413" s="169" t="s">
        <v>121</v>
      </c>
      <c r="BK413" s="171">
        <f>SUM(BK414:BK490)</f>
        <v>0</v>
      </c>
    </row>
    <row r="414" spans="1:65" s="2" customFormat="1" ht="21.75" customHeight="1">
      <c r="A414" s="35"/>
      <c r="B414" s="36"/>
      <c r="C414" s="174" t="s">
        <v>534</v>
      </c>
      <c r="D414" s="174" t="s">
        <v>123</v>
      </c>
      <c r="E414" s="175" t="s">
        <v>535</v>
      </c>
      <c r="F414" s="176" t="s">
        <v>536</v>
      </c>
      <c r="G414" s="177" t="s">
        <v>134</v>
      </c>
      <c r="H414" s="178">
        <v>110.01</v>
      </c>
      <c r="I414" s="179"/>
      <c r="J414" s="180">
        <f>ROUND(I414*H414,2)</f>
        <v>0</v>
      </c>
      <c r="K414" s="176" t="s">
        <v>127</v>
      </c>
      <c r="L414" s="40"/>
      <c r="M414" s="181" t="s">
        <v>19</v>
      </c>
      <c r="N414" s="182" t="s">
        <v>47</v>
      </c>
      <c r="O414" s="65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128</v>
      </c>
      <c r="AT414" s="185" t="s">
        <v>123</v>
      </c>
      <c r="AU414" s="185" t="s">
        <v>86</v>
      </c>
      <c r="AY414" s="18" t="s">
        <v>121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84</v>
      </c>
      <c r="BK414" s="186">
        <f>ROUND(I414*H414,2)</f>
        <v>0</v>
      </c>
      <c r="BL414" s="18" t="s">
        <v>128</v>
      </c>
      <c r="BM414" s="185" t="s">
        <v>537</v>
      </c>
    </row>
    <row r="415" spans="1:65" s="2" customFormat="1" ht="11.25">
      <c r="A415" s="35"/>
      <c r="B415" s="36"/>
      <c r="C415" s="37"/>
      <c r="D415" s="187" t="s">
        <v>130</v>
      </c>
      <c r="E415" s="37"/>
      <c r="F415" s="188" t="s">
        <v>538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130</v>
      </c>
      <c r="AU415" s="18" t="s">
        <v>86</v>
      </c>
    </row>
    <row r="416" spans="1:65" s="13" customFormat="1" ht="11.25">
      <c r="B416" s="192"/>
      <c r="C416" s="193"/>
      <c r="D416" s="194" t="s">
        <v>137</v>
      </c>
      <c r="E416" s="195" t="s">
        <v>19</v>
      </c>
      <c r="F416" s="196" t="s">
        <v>539</v>
      </c>
      <c r="G416" s="193"/>
      <c r="H416" s="195" t="s">
        <v>19</v>
      </c>
      <c r="I416" s="197"/>
      <c r="J416" s="193"/>
      <c r="K416" s="193"/>
      <c r="L416" s="198"/>
      <c r="M416" s="199"/>
      <c r="N416" s="200"/>
      <c r="O416" s="200"/>
      <c r="P416" s="200"/>
      <c r="Q416" s="200"/>
      <c r="R416" s="200"/>
      <c r="S416" s="200"/>
      <c r="T416" s="201"/>
      <c r="AT416" s="202" t="s">
        <v>137</v>
      </c>
      <c r="AU416" s="202" t="s">
        <v>86</v>
      </c>
      <c r="AV416" s="13" t="s">
        <v>84</v>
      </c>
      <c r="AW416" s="13" t="s">
        <v>37</v>
      </c>
      <c r="AX416" s="13" t="s">
        <v>76</v>
      </c>
      <c r="AY416" s="202" t="s">
        <v>121</v>
      </c>
    </row>
    <row r="417" spans="1:65" s="14" customFormat="1" ht="11.25">
      <c r="B417" s="203"/>
      <c r="C417" s="204"/>
      <c r="D417" s="194" t="s">
        <v>137</v>
      </c>
      <c r="E417" s="205" t="s">
        <v>19</v>
      </c>
      <c r="F417" s="206" t="s">
        <v>540</v>
      </c>
      <c r="G417" s="204"/>
      <c r="H417" s="207">
        <v>68.75</v>
      </c>
      <c r="I417" s="208"/>
      <c r="J417" s="204"/>
      <c r="K417" s="204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137</v>
      </c>
      <c r="AU417" s="213" t="s">
        <v>86</v>
      </c>
      <c r="AV417" s="14" t="s">
        <v>86</v>
      </c>
      <c r="AW417" s="14" t="s">
        <v>37</v>
      </c>
      <c r="AX417" s="14" t="s">
        <v>76</v>
      </c>
      <c r="AY417" s="213" t="s">
        <v>121</v>
      </c>
    </row>
    <row r="418" spans="1:65" s="13" customFormat="1" ht="11.25">
      <c r="B418" s="192"/>
      <c r="C418" s="193"/>
      <c r="D418" s="194" t="s">
        <v>137</v>
      </c>
      <c r="E418" s="195" t="s">
        <v>19</v>
      </c>
      <c r="F418" s="196" t="s">
        <v>541</v>
      </c>
      <c r="G418" s="193"/>
      <c r="H418" s="195" t="s">
        <v>19</v>
      </c>
      <c r="I418" s="197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137</v>
      </c>
      <c r="AU418" s="202" t="s">
        <v>86</v>
      </c>
      <c r="AV418" s="13" t="s">
        <v>84</v>
      </c>
      <c r="AW418" s="13" t="s">
        <v>37</v>
      </c>
      <c r="AX418" s="13" t="s">
        <v>76</v>
      </c>
      <c r="AY418" s="202" t="s">
        <v>121</v>
      </c>
    </row>
    <row r="419" spans="1:65" s="14" customFormat="1" ht="11.25">
      <c r="B419" s="203"/>
      <c r="C419" s="204"/>
      <c r="D419" s="194" t="s">
        <v>137</v>
      </c>
      <c r="E419" s="205" t="s">
        <v>19</v>
      </c>
      <c r="F419" s="206" t="s">
        <v>542</v>
      </c>
      <c r="G419" s="204"/>
      <c r="H419" s="207">
        <v>41.26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137</v>
      </c>
      <c r="AU419" s="213" t="s">
        <v>86</v>
      </c>
      <c r="AV419" s="14" t="s">
        <v>86</v>
      </c>
      <c r="AW419" s="14" t="s">
        <v>37</v>
      </c>
      <c r="AX419" s="14" t="s">
        <v>76</v>
      </c>
      <c r="AY419" s="213" t="s">
        <v>121</v>
      </c>
    </row>
    <row r="420" spans="1:65" s="15" customFormat="1" ht="11.25">
      <c r="B420" s="214"/>
      <c r="C420" s="215"/>
      <c r="D420" s="194" t="s">
        <v>137</v>
      </c>
      <c r="E420" s="216" t="s">
        <v>19</v>
      </c>
      <c r="F420" s="217" t="s">
        <v>142</v>
      </c>
      <c r="G420" s="215"/>
      <c r="H420" s="218">
        <v>110.01</v>
      </c>
      <c r="I420" s="219"/>
      <c r="J420" s="215"/>
      <c r="K420" s="215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137</v>
      </c>
      <c r="AU420" s="224" t="s">
        <v>86</v>
      </c>
      <c r="AV420" s="15" t="s">
        <v>128</v>
      </c>
      <c r="AW420" s="15" t="s">
        <v>37</v>
      </c>
      <c r="AX420" s="15" t="s">
        <v>84</v>
      </c>
      <c r="AY420" s="224" t="s">
        <v>121</v>
      </c>
    </row>
    <row r="421" spans="1:65" s="2" customFormat="1" ht="24.2" customHeight="1">
      <c r="A421" s="35"/>
      <c r="B421" s="36"/>
      <c r="C421" s="174" t="s">
        <v>543</v>
      </c>
      <c r="D421" s="174" t="s">
        <v>123</v>
      </c>
      <c r="E421" s="175" t="s">
        <v>544</v>
      </c>
      <c r="F421" s="176" t="s">
        <v>545</v>
      </c>
      <c r="G421" s="177" t="s">
        <v>134</v>
      </c>
      <c r="H421" s="178">
        <v>129.81</v>
      </c>
      <c r="I421" s="179"/>
      <c r="J421" s="180">
        <f>ROUND(I421*H421,2)</f>
        <v>0</v>
      </c>
      <c r="K421" s="176" t="s">
        <v>127</v>
      </c>
      <c r="L421" s="40"/>
      <c r="M421" s="181" t="s">
        <v>19</v>
      </c>
      <c r="N421" s="182" t="s">
        <v>47</v>
      </c>
      <c r="O421" s="65"/>
      <c r="P421" s="183">
        <f>O421*H421</f>
        <v>0</v>
      </c>
      <c r="Q421" s="183">
        <v>0</v>
      </c>
      <c r="R421" s="183">
        <f>Q421*H421</f>
        <v>0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128</v>
      </c>
      <c r="AT421" s="185" t="s">
        <v>123</v>
      </c>
      <c r="AU421" s="185" t="s">
        <v>86</v>
      </c>
      <c r="AY421" s="18" t="s">
        <v>121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84</v>
      </c>
      <c r="BK421" s="186">
        <f>ROUND(I421*H421,2)</f>
        <v>0</v>
      </c>
      <c r="BL421" s="18" t="s">
        <v>128</v>
      </c>
      <c r="BM421" s="185" t="s">
        <v>546</v>
      </c>
    </row>
    <row r="422" spans="1:65" s="2" customFormat="1" ht="11.25">
      <c r="A422" s="35"/>
      <c r="B422" s="36"/>
      <c r="C422" s="37"/>
      <c r="D422" s="187" t="s">
        <v>130</v>
      </c>
      <c r="E422" s="37"/>
      <c r="F422" s="188" t="s">
        <v>547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130</v>
      </c>
      <c r="AU422" s="18" t="s">
        <v>86</v>
      </c>
    </row>
    <row r="423" spans="1:65" s="13" customFormat="1" ht="11.25">
      <c r="B423" s="192"/>
      <c r="C423" s="193"/>
      <c r="D423" s="194" t="s">
        <v>137</v>
      </c>
      <c r="E423" s="195" t="s">
        <v>19</v>
      </c>
      <c r="F423" s="196" t="s">
        <v>539</v>
      </c>
      <c r="G423" s="193"/>
      <c r="H423" s="195" t="s">
        <v>19</v>
      </c>
      <c r="I423" s="197"/>
      <c r="J423" s="193"/>
      <c r="K423" s="193"/>
      <c r="L423" s="198"/>
      <c r="M423" s="199"/>
      <c r="N423" s="200"/>
      <c r="O423" s="200"/>
      <c r="P423" s="200"/>
      <c r="Q423" s="200"/>
      <c r="R423" s="200"/>
      <c r="S423" s="200"/>
      <c r="T423" s="201"/>
      <c r="AT423" s="202" t="s">
        <v>137</v>
      </c>
      <c r="AU423" s="202" t="s">
        <v>86</v>
      </c>
      <c r="AV423" s="13" t="s">
        <v>84</v>
      </c>
      <c r="AW423" s="13" t="s">
        <v>37</v>
      </c>
      <c r="AX423" s="13" t="s">
        <v>76</v>
      </c>
      <c r="AY423" s="202" t="s">
        <v>121</v>
      </c>
    </row>
    <row r="424" spans="1:65" s="14" customFormat="1" ht="11.25">
      <c r="B424" s="203"/>
      <c r="C424" s="204"/>
      <c r="D424" s="194" t="s">
        <v>137</v>
      </c>
      <c r="E424" s="205" t="s">
        <v>19</v>
      </c>
      <c r="F424" s="206" t="s">
        <v>540</v>
      </c>
      <c r="G424" s="204"/>
      <c r="H424" s="207">
        <v>68.75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137</v>
      </c>
      <c r="AU424" s="213" t="s">
        <v>86</v>
      </c>
      <c r="AV424" s="14" t="s">
        <v>86</v>
      </c>
      <c r="AW424" s="14" t="s">
        <v>37</v>
      </c>
      <c r="AX424" s="14" t="s">
        <v>76</v>
      </c>
      <c r="AY424" s="213" t="s">
        <v>121</v>
      </c>
    </row>
    <row r="425" spans="1:65" s="13" customFormat="1" ht="11.25">
      <c r="B425" s="192"/>
      <c r="C425" s="193"/>
      <c r="D425" s="194" t="s">
        <v>137</v>
      </c>
      <c r="E425" s="195" t="s">
        <v>19</v>
      </c>
      <c r="F425" s="196" t="s">
        <v>541</v>
      </c>
      <c r="G425" s="193"/>
      <c r="H425" s="195" t="s">
        <v>19</v>
      </c>
      <c r="I425" s="197"/>
      <c r="J425" s="193"/>
      <c r="K425" s="193"/>
      <c r="L425" s="198"/>
      <c r="M425" s="199"/>
      <c r="N425" s="200"/>
      <c r="O425" s="200"/>
      <c r="P425" s="200"/>
      <c r="Q425" s="200"/>
      <c r="R425" s="200"/>
      <c r="S425" s="200"/>
      <c r="T425" s="201"/>
      <c r="AT425" s="202" t="s">
        <v>137</v>
      </c>
      <c r="AU425" s="202" t="s">
        <v>86</v>
      </c>
      <c r="AV425" s="13" t="s">
        <v>84</v>
      </c>
      <c r="AW425" s="13" t="s">
        <v>37</v>
      </c>
      <c r="AX425" s="13" t="s">
        <v>76</v>
      </c>
      <c r="AY425" s="202" t="s">
        <v>121</v>
      </c>
    </row>
    <row r="426" spans="1:65" s="14" customFormat="1" ht="11.25">
      <c r="B426" s="203"/>
      <c r="C426" s="204"/>
      <c r="D426" s="194" t="s">
        <v>137</v>
      </c>
      <c r="E426" s="205" t="s">
        <v>19</v>
      </c>
      <c r="F426" s="206" t="s">
        <v>542</v>
      </c>
      <c r="G426" s="204"/>
      <c r="H426" s="207">
        <v>41.26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137</v>
      </c>
      <c r="AU426" s="213" t="s">
        <v>86</v>
      </c>
      <c r="AV426" s="14" t="s">
        <v>86</v>
      </c>
      <c r="AW426" s="14" t="s">
        <v>37</v>
      </c>
      <c r="AX426" s="14" t="s">
        <v>76</v>
      </c>
      <c r="AY426" s="213" t="s">
        <v>121</v>
      </c>
    </row>
    <row r="427" spans="1:65" s="13" customFormat="1" ht="11.25">
      <c r="B427" s="192"/>
      <c r="C427" s="193"/>
      <c r="D427" s="194" t="s">
        <v>137</v>
      </c>
      <c r="E427" s="195" t="s">
        <v>19</v>
      </c>
      <c r="F427" s="196" t="s">
        <v>548</v>
      </c>
      <c r="G427" s="193"/>
      <c r="H427" s="195" t="s">
        <v>19</v>
      </c>
      <c r="I427" s="197"/>
      <c r="J427" s="193"/>
      <c r="K427" s="193"/>
      <c r="L427" s="198"/>
      <c r="M427" s="199"/>
      <c r="N427" s="200"/>
      <c r="O427" s="200"/>
      <c r="P427" s="200"/>
      <c r="Q427" s="200"/>
      <c r="R427" s="200"/>
      <c r="S427" s="200"/>
      <c r="T427" s="201"/>
      <c r="AT427" s="202" t="s">
        <v>137</v>
      </c>
      <c r="AU427" s="202" t="s">
        <v>86</v>
      </c>
      <c r="AV427" s="13" t="s">
        <v>84</v>
      </c>
      <c r="AW427" s="13" t="s">
        <v>37</v>
      </c>
      <c r="AX427" s="13" t="s">
        <v>76</v>
      </c>
      <c r="AY427" s="202" t="s">
        <v>121</v>
      </c>
    </row>
    <row r="428" spans="1:65" s="14" customFormat="1" ht="11.25">
      <c r="B428" s="203"/>
      <c r="C428" s="204"/>
      <c r="D428" s="194" t="s">
        <v>137</v>
      </c>
      <c r="E428" s="205" t="s">
        <v>19</v>
      </c>
      <c r="F428" s="206" t="s">
        <v>549</v>
      </c>
      <c r="G428" s="204"/>
      <c r="H428" s="207">
        <v>19.8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137</v>
      </c>
      <c r="AU428" s="213" t="s">
        <v>86</v>
      </c>
      <c r="AV428" s="14" t="s">
        <v>86</v>
      </c>
      <c r="AW428" s="14" t="s">
        <v>37</v>
      </c>
      <c r="AX428" s="14" t="s">
        <v>76</v>
      </c>
      <c r="AY428" s="213" t="s">
        <v>121</v>
      </c>
    </row>
    <row r="429" spans="1:65" s="15" customFormat="1" ht="11.25">
      <c r="B429" s="214"/>
      <c r="C429" s="215"/>
      <c r="D429" s="194" t="s">
        <v>137</v>
      </c>
      <c r="E429" s="216" t="s">
        <v>19</v>
      </c>
      <c r="F429" s="217" t="s">
        <v>142</v>
      </c>
      <c r="G429" s="215"/>
      <c r="H429" s="218">
        <v>129.81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137</v>
      </c>
      <c r="AU429" s="224" t="s">
        <v>86</v>
      </c>
      <c r="AV429" s="15" t="s">
        <v>128</v>
      </c>
      <c r="AW429" s="15" t="s">
        <v>37</v>
      </c>
      <c r="AX429" s="15" t="s">
        <v>84</v>
      </c>
      <c r="AY429" s="224" t="s">
        <v>121</v>
      </c>
    </row>
    <row r="430" spans="1:65" s="2" customFormat="1" ht="24.2" customHeight="1">
      <c r="A430" s="35"/>
      <c r="B430" s="36"/>
      <c r="C430" s="174" t="s">
        <v>550</v>
      </c>
      <c r="D430" s="174" t="s">
        <v>123</v>
      </c>
      <c r="E430" s="175" t="s">
        <v>551</v>
      </c>
      <c r="F430" s="176" t="s">
        <v>552</v>
      </c>
      <c r="G430" s="177" t="s">
        <v>134</v>
      </c>
      <c r="H430" s="178">
        <v>110.01</v>
      </c>
      <c r="I430" s="179"/>
      <c r="J430" s="180">
        <f>ROUND(I430*H430,2)</f>
        <v>0</v>
      </c>
      <c r="K430" s="176" t="s">
        <v>127</v>
      </c>
      <c r="L430" s="40"/>
      <c r="M430" s="181" t="s">
        <v>19</v>
      </c>
      <c r="N430" s="182" t="s">
        <v>47</v>
      </c>
      <c r="O430" s="65"/>
      <c r="P430" s="183">
        <f>O430*H430</f>
        <v>0</v>
      </c>
      <c r="Q430" s="183">
        <v>0</v>
      </c>
      <c r="R430" s="183">
        <f>Q430*H430</f>
        <v>0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128</v>
      </c>
      <c r="AT430" s="185" t="s">
        <v>123</v>
      </c>
      <c r="AU430" s="185" t="s">
        <v>86</v>
      </c>
      <c r="AY430" s="18" t="s">
        <v>121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84</v>
      </c>
      <c r="BK430" s="186">
        <f>ROUND(I430*H430,2)</f>
        <v>0</v>
      </c>
      <c r="BL430" s="18" t="s">
        <v>128</v>
      </c>
      <c r="BM430" s="185" t="s">
        <v>553</v>
      </c>
    </row>
    <row r="431" spans="1:65" s="2" customFormat="1" ht="11.25">
      <c r="A431" s="35"/>
      <c r="B431" s="36"/>
      <c r="C431" s="37"/>
      <c r="D431" s="187" t="s">
        <v>130</v>
      </c>
      <c r="E431" s="37"/>
      <c r="F431" s="188" t="s">
        <v>554</v>
      </c>
      <c r="G431" s="37"/>
      <c r="H431" s="37"/>
      <c r="I431" s="189"/>
      <c r="J431" s="37"/>
      <c r="K431" s="37"/>
      <c r="L431" s="40"/>
      <c r="M431" s="190"/>
      <c r="N431" s="191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130</v>
      </c>
      <c r="AU431" s="18" t="s">
        <v>86</v>
      </c>
    </row>
    <row r="432" spans="1:65" s="13" customFormat="1" ht="11.25">
      <c r="B432" s="192"/>
      <c r="C432" s="193"/>
      <c r="D432" s="194" t="s">
        <v>137</v>
      </c>
      <c r="E432" s="195" t="s">
        <v>19</v>
      </c>
      <c r="F432" s="196" t="s">
        <v>539</v>
      </c>
      <c r="G432" s="193"/>
      <c r="H432" s="195" t="s">
        <v>19</v>
      </c>
      <c r="I432" s="197"/>
      <c r="J432" s="193"/>
      <c r="K432" s="193"/>
      <c r="L432" s="198"/>
      <c r="M432" s="199"/>
      <c r="N432" s="200"/>
      <c r="O432" s="200"/>
      <c r="P432" s="200"/>
      <c r="Q432" s="200"/>
      <c r="R432" s="200"/>
      <c r="S432" s="200"/>
      <c r="T432" s="201"/>
      <c r="AT432" s="202" t="s">
        <v>137</v>
      </c>
      <c r="AU432" s="202" t="s">
        <v>86</v>
      </c>
      <c r="AV432" s="13" t="s">
        <v>84</v>
      </c>
      <c r="AW432" s="13" t="s">
        <v>37</v>
      </c>
      <c r="AX432" s="13" t="s">
        <v>76</v>
      </c>
      <c r="AY432" s="202" t="s">
        <v>121</v>
      </c>
    </row>
    <row r="433" spans="1:65" s="14" customFormat="1" ht="11.25">
      <c r="B433" s="203"/>
      <c r="C433" s="204"/>
      <c r="D433" s="194" t="s">
        <v>137</v>
      </c>
      <c r="E433" s="205" t="s">
        <v>19</v>
      </c>
      <c r="F433" s="206" t="s">
        <v>540</v>
      </c>
      <c r="G433" s="204"/>
      <c r="H433" s="207">
        <v>68.75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137</v>
      </c>
      <c r="AU433" s="213" t="s">
        <v>86</v>
      </c>
      <c r="AV433" s="14" t="s">
        <v>86</v>
      </c>
      <c r="AW433" s="14" t="s">
        <v>37</v>
      </c>
      <c r="AX433" s="14" t="s">
        <v>76</v>
      </c>
      <c r="AY433" s="213" t="s">
        <v>121</v>
      </c>
    </row>
    <row r="434" spans="1:65" s="13" customFormat="1" ht="11.25">
      <c r="B434" s="192"/>
      <c r="C434" s="193"/>
      <c r="D434" s="194" t="s">
        <v>137</v>
      </c>
      <c r="E434" s="195" t="s">
        <v>19</v>
      </c>
      <c r="F434" s="196" t="s">
        <v>541</v>
      </c>
      <c r="G434" s="193"/>
      <c r="H434" s="195" t="s">
        <v>19</v>
      </c>
      <c r="I434" s="197"/>
      <c r="J434" s="193"/>
      <c r="K434" s="193"/>
      <c r="L434" s="198"/>
      <c r="M434" s="199"/>
      <c r="N434" s="200"/>
      <c r="O434" s="200"/>
      <c r="P434" s="200"/>
      <c r="Q434" s="200"/>
      <c r="R434" s="200"/>
      <c r="S434" s="200"/>
      <c r="T434" s="201"/>
      <c r="AT434" s="202" t="s">
        <v>137</v>
      </c>
      <c r="AU434" s="202" t="s">
        <v>86</v>
      </c>
      <c r="AV434" s="13" t="s">
        <v>84</v>
      </c>
      <c r="AW434" s="13" t="s">
        <v>37</v>
      </c>
      <c r="AX434" s="13" t="s">
        <v>76</v>
      </c>
      <c r="AY434" s="202" t="s">
        <v>121</v>
      </c>
    </row>
    <row r="435" spans="1:65" s="14" customFormat="1" ht="11.25">
      <c r="B435" s="203"/>
      <c r="C435" s="204"/>
      <c r="D435" s="194" t="s">
        <v>137</v>
      </c>
      <c r="E435" s="205" t="s">
        <v>19</v>
      </c>
      <c r="F435" s="206" t="s">
        <v>542</v>
      </c>
      <c r="G435" s="204"/>
      <c r="H435" s="207">
        <v>41.26</v>
      </c>
      <c r="I435" s="208"/>
      <c r="J435" s="204"/>
      <c r="K435" s="204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137</v>
      </c>
      <c r="AU435" s="213" t="s">
        <v>86</v>
      </c>
      <c r="AV435" s="14" t="s">
        <v>86</v>
      </c>
      <c r="AW435" s="14" t="s">
        <v>37</v>
      </c>
      <c r="AX435" s="14" t="s">
        <v>76</v>
      </c>
      <c r="AY435" s="213" t="s">
        <v>121</v>
      </c>
    </row>
    <row r="436" spans="1:65" s="15" customFormat="1" ht="11.25">
      <c r="B436" s="214"/>
      <c r="C436" s="215"/>
      <c r="D436" s="194" t="s">
        <v>137</v>
      </c>
      <c r="E436" s="216" t="s">
        <v>19</v>
      </c>
      <c r="F436" s="217" t="s">
        <v>142</v>
      </c>
      <c r="G436" s="215"/>
      <c r="H436" s="218">
        <v>110.01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137</v>
      </c>
      <c r="AU436" s="224" t="s">
        <v>86</v>
      </c>
      <c r="AV436" s="15" t="s">
        <v>128</v>
      </c>
      <c r="AW436" s="15" t="s">
        <v>37</v>
      </c>
      <c r="AX436" s="15" t="s">
        <v>84</v>
      </c>
      <c r="AY436" s="224" t="s">
        <v>121</v>
      </c>
    </row>
    <row r="437" spans="1:65" s="2" customFormat="1" ht="16.5" customHeight="1">
      <c r="A437" s="35"/>
      <c r="B437" s="36"/>
      <c r="C437" s="174" t="s">
        <v>555</v>
      </c>
      <c r="D437" s="174" t="s">
        <v>123</v>
      </c>
      <c r="E437" s="175" t="s">
        <v>556</v>
      </c>
      <c r="F437" s="176" t="s">
        <v>557</v>
      </c>
      <c r="G437" s="177" t="s">
        <v>134</v>
      </c>
      <c r="H437" s="178">
        <v>92.7</v>
      </c>
      <c r="I437" s="179"/>
      <c r="J437" s="180">
        <f>ROUND(I437*H437,2)</f>
        <v>0</v>
      </c>
      <c r="K437" s="176" t="s">
        <v>127</v>
      </c>
      <c r="L437" s="40"/>
      <c r="M437" s="181" t="s">
        <v>19</v>
      </c>
      <c r="N437" s="182" t="s">
        <v>47</v>
      </c>
      <c r="O437" s="6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128</v>
      </c>
      <c r="AT437" s="185" t="s">
        <v>123</v>
      </c>
      <c r="AU437" s="185" t="s">
        <v>86</v>
      </c>
      <c r="AY437" s="18" t="s">
        <v>121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84</v>
      </c>
      <c r="BK437" s="186">
        <f>ROUND(I437*H437,2)</f>
        <v>0</v>
      </c>
      <c r="BL437" s="18" t="s">
        <v>128</v>
      </c>
      <c r="BM437" s="185" t="s">
        <v>558</v>
      </c>
    </row>
    <row r="438" spans="1:65" s="2" customFormat="1" ht="11.25">
      <c r="A438" s="35"/>
      <c r="B438" s="36"/>
      <c r="C438" s="37"/>
      <c r="D438" s="187" t="s">
        <v>130</v>
      </c>
      <c r="E438" s="37"/>
      <c r="F438" s="188" t="s">
        <v>559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130</v>
      </c>
      <c r="AU438" s="18" t="s">
        <v>86</v>
      </c>
    </row>
    <row r="439" spans="1:65" s="13" customFormat="1" ht="11.25">
      <c r="B439" s="192"/>
      <c r="C439" s="193"/>
      <c r="D439" s="194" t="s">
        <v>137</v>
      </c>
      <c r="E439" s="195" t="s">
        <v>19</v>
      </c>
      <c r="F439" s="196" t="s">
        <v>560</v>
      </c>
      <c r="G439" s="193"/>
      <c r="H439" s="195" t="s">
        <v>19</v>
      </c>
      <c r="I439" s="197"/>
      <c r="J439" s="193"/>
      <c r="K439" s="193"/>
      <c r="L439" s="198"/>
      <c r="M439" s="199"/>
      <c r="N439" s="200"/>
      <c r="O439" s="200"/>
      <c r="P439" s="200"/>
      <c r="Q439" s="200"/>
      <c r="R439" s="200"/>
      <c r="S439" s="200"/>
      <c r="T439" s="201"/>
      <c r="AT439" s="202" t="s">
        <v>137</v>
      </c>
      <c r="AU439" s="202" t="s">
        <v>86</v>
      </c>
      <c r="AV439" s="13" t="s">
        <v>84</v>
      </c>
      <c r="AW439" s="13" t="s">
        <v>37</v>
      </c>
      <c r="AX439" s="13" t="s">
        <v>76</v>
      </c>
      <c r="AY439" s="202" t="s">
        <v>121</v>
      </c>
    </row>
    <row r="440" spans="1:65" s="14" customFormat="1" ht="11.25">
      <c r="B440" s="203"/>
      <c r="C440" s="204"/>
      <c r="D440" s="194" t="s">
        <v>137</v>
      </c>
      <c r="E440" s="205" t="s">
        <v>19</v>
      </c>
      <c r="F440" s="206" t="s">
        <v>561</v>
      </c>
      <c r="G440" s="204"/>
      <c r="H440" s="207">
        <v>62.7</v>
      </c>
      <c r="I440" s="208"/>
      <c r="J440" s="204"/>
      <c r="K440" s="204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137</v>
      </c>
      <c r="AU440" s="213" t="s">
        <v>86</v>
      </c>
      <c r="AV440" s="14" t="s">
        <v>86</v>
      </c>
      <c r="AW440" s="14" t="s">
        <v>37</v>
      </c>
      <c r="AX440" s="14" t="s">
        <v>76</v>
      </c>
      <c r="AY440" s="213" t="s">
        <v>121</v>
      </c>
    </row>
    <row r="441" spans="1:65" s="13" customFormat="1" ht="11.25">
      <c r="B441" s="192"/>
      <c r="C441" s="193"/>
      <c r="D441" s="194" t="s">
        <v>137</v>
      </c>
      <c r="E441" s="195" t="s">
        <v>19</v>
      </c>
      <c r="F441" s="196" t="s">
        <v>562</v>
      </c>
      <c r="G441" s="193"/>
      <c r="H441" s="195" t="s">
        <v>19</v>
      </c>
      <c r="I441" s="197"/>
      <c r="J441" s="193"/>
      <c r="K441" s="193"/>
      <c r="L441" s="198"/>
      <c r="M441" s="199"/>
      <c r="N441" s="200"/>
      <c r="O441" s="200"/>
      <c r="P441" s="200"/>
      <c r="Q441" s="200"/>
      <c r="R441" s="200"/>
      <c r="S441" s="200"/>
      <c r="T441" s="201"/>
      <c r="AT441" s="202" t="s">
        <v>137</v>
      </c>
      <c r="AU441" s="202" t="s">
        <v>86</v>
      </c>
      <c r="AV441" s="13" t="s">
        <v>84</v>
      </c>
      <c r="AW441" s="13" t="s">
        <v>37</v>
      </c>
      <c r="AX441" s="13" t="s">
        <v>76</v>
      </c>
      <c r="AY441" s="202" t="s">
        <v>121</v>
      </c>
    </row>
    <row r="442" spans="1:65" s="14" customFormat="1" ht="11.25">
      <c r="B442" s="203"/>
      <c r="C442" s="204"/>
      <c r="D442" s="194" t="s">
        <v>137</v>
      </c>
      <c r="E442" s="205" t="s">
        <v>19</v>
      </c>
      <c r="F442" s="206" t="s">
        <v>410</v>
      </c>
      <c r="G442" s="204"/>
      <c r="H442" s="207">
        <v>30</v>
      </c>
      <c r="I442" s="208"/>
      <c r="J442" s="204"/>
      <c r="K442" s="204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137</v>
      </c>
      <c r="AU442" s="213" t="s">
        <v>86</v>
      </c>
      <c r="AV442" s="14" t="s">
        <v>86</v>
      </c>
      <c r="AW442" s="14" t="s">
        <v>37</v>
      </c>
      <c r="AX442" s="14" t="s">
        <v>76</v>
      </c>
      <c r="AY442" s="213" t="s">
        <v>121</v>
      </c>
    </row>
    <row r="443" spans="1:65" s="15" customFormat="1" ht="11.25">
      <c r="B443" s="214"/>
      <c r="C443" s="215"/>
      <c r="D443" s="194" t="s">
        <v>137</v>
      </c>
      <c r="E443" s="216" t="s">
        <v>19</v>
      </c>
      <c r="F443" s="217" t="s">
        <v>142</v>
      </c>
      <c r="G443" s="215"/>
      <c r="H443" s="218">
        <v>92.7</v>
      </c>
      <c r="I443" s="219"/>
      <c r="J443" s="215"/>
      <c r="K443" s="215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137</v>
      </c>
      <c r="AU443" s="224" t="s">
        <v>86</v>
      </c>
      <c r="AV443" s="15" t="s">
        <v>128</v>
      </c>
      <c r="AW443" s="15" t="s">
        <v>37</v>
      </c>
      <c r="AX443" s="15" t="s">
        <v>84</v>
      </c>
      <c r="AY443" s="224" t="s">
        <v>121</v>
      </c>
    </row>
    <row r="444" spans="1:65" s="2" customFormat="1" ht="16.5" customHeight="1">
      <c r="A444" s="35"/>
      <c r="B444" s="36"/>
      <c r="C444" s="174" t="s">
        <v>563</v>
      </c>
      <c r="D444" s="174" t="s">
        <v>123</v>
      </c>
      <c r="E444" s="175" t="s">
        <v>564</v>
      </c>
      <c r="F444" s="176" t="s">
        <v>565</v>
      </c>
      <c r="G444" s="177" t="s">
        <v>134</v>
      </c>
      <c r="H444" s="178">
        <v>92.7</v>
      </c>
      <c r="I444" s="179"/>
      <c r="J444" s="180">
        <f>ROUND(I444*H444,2)</f>
        <v>0</v>
      </c>
      <c r="K444" s="176" t="s">
        <v>127</v>
      </c>
      <c r="L444" s="40"/>
      <c r="M444" s="181" t="s">
        <v>19</v>
      </c>
      <c r="N444" s="182" t="s">
        <v>47</v>
      </c>
      <c r="O444" s="65"/>
      <c r="P444" s="183">
        <f>O444*H444</f>
        <v>0</v>
      </c>
      <c r="Q444" s="183">
        <v>0</v>
      </c>
      <c r="R444" s="183">
        <f>Q444*H444</f>
        <v>0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128</v>
      </c>
      <c r="AT444" s="185" t="s">
        <v>123</v>
      </c>
      <c r="AU444" s="185" t="s">
        <v>86</v>
      </c>
      <c r="AY444" s="18" t="s">
        <v>121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84</v>
      </c>
      <c r="BK444" s="186">
        <f>ROUND(I444*H444,2)</f>
        <v>0</v>
      </c>
      <c r="BL444" s="18" t="s">
        <v>128</v>
      </c>
      <c r="BM444" s="185" t="s">
        <v>566</v>
      </c>
    </row>
    <row r="445" spans="1:65" s="2" customFormat="1" ht="11.25">
      <c r="A445" s="35"/>
      <c r="B445" s="36"/>
      <c r="C445" s="37"/>
      <c r="D445" s="187" t="s">
        <v>130</v>
      </c>
      <c r="E445" s="37"/>
      <c r="F445" s="188" t="s">
        <v>567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130</v>
      </c>
      <c r="AU445" s="18" t="s">
        <v>86</v>
      </c>
    </row>
    <row r="446" spans="1:65" s="13" customFormat="1" ht="11.25">
      <c r="B446" s="192"/>
      <c r="C446" s="193"/>
      <c r="D446" s="194" t="s">
        <v>137</v>
      </c>
      <c r="E446" s="195" t="s">
        <v>19</v>
      </c>
      <c r="F446" s="196" t="s">
        <v>560</v>
      </c>
      <c r="G446" s="193"/>
      <c r="H446" s="195" t="s">
        <v>19</v>
      </c>
      <c r="I446" s="197"/>
      <c r="J446" s="193"/>
      <c r="K446" s="193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137</v>
      </c>
      <c r="AU446" s="202" t="s">
        <v>86</v>
      </c>
      <c r="AV446" s="13" t="s">
        <v>84</v>
      </c>
      <c r="AW446" s="13" t="s">
        <v>37</v>
      </c>
      <c r="AX446" s="13" t="s">
        <v>76</v>
      </c>
      <c r="AY446" s="202" t="s">
        <v>121</v>
      </c>
    </row>
    <row r="447" spans="1:65" s="14" customFormat="1" ht="11.25">
      <c r="B447" s="203"/>
      <c r="C447" s="204"/>
      <c r="D447" s="194" t="s">
        <v>137</v>
      </c>
      <c r="E447" s="205" t="s">
        <v>19</v>
      </c>
      <c r="F447" s="206" t="s">
        <v>561</v>
      </c>
      <c r="G447" s="204"/>
      <c r="H447" s="207">
        <v>62.7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137</v>
      </c>
      <c r="AU447" s="213" t="s">
        <v>86</v>
      </c>
      <c r="AV447" s="14" t="s">
        <v>86</v>
      </c>
      <c r="AW447" s="14" t="s">
        <v>37</v>
      </c>
      <c r="AX447" s="14" t="s">
        <v>76</v>
      </c>
      <c r="AY447" s="213" t="s">
        <v>121</v>
      </c>
    </row>
    <row r="448" spans="1:65" s="13" customFormat="1" ht="11.25">
      <c r="B448" s="192"/>
      <c r="C448" s="193"/>
      <c r="D448" s="194" t="s">
        <v>137</v>
      </c>
      <c r="E448" s="195" t="s">
        <v>19</v>
      </c>
      <c r="F448" s="196" t="s">
        <v>562</v>
      </c>
      <c r="G448" s="193"/>
      <c r="H448" s="195" t="s">
        <v>19</v>
      </c>
      <c r="I448" s="197"/>
      <c r="J448" s="193"/>
      <c r="K448" s="193"/>
      <c r="L448" s="198"/>
      <c r="M448" s="199"/>
      <c r="N448" s="200"/>
      <c r="O448" s="200"/>
      <c r="P448" s="200"/>
      <c r="Q448" s="200"/>
      <c r="R448" s="200"/>
      <c r="S448" s="200"/>
      <c r="T448" s="201"/>
      <c r="AT448" s="202" t="s">
        <v>137</v>
      </c>
      <c r="AU448" s="202" t="s">
        <v>86</v>
      </c>
      <c r="AV448" s="13" t="s">
        <v>84</v>
      </c>
      <c r="AW448" s="13" t="s">
        <v>37</v>
      </c>
      <c r="AX448" s="13" t="s">
        <v>76</v>
      </c>
      <c r="AY448" s="202" t="s">
        <v>121</v>
      </c>
    </row>
    <row r="449" spans="1:65" s="14" customFormat="1" ht="11.25">
      <c r="B449" s="203"/>
      <c r="C449" s="204"/>
      <c r="D449" s="194" t="s">
        <v>137</v>
      </c>
      <c r="E449" s="205" t="s">
        <v>19</v>
      </c>
      <c r="F449" s="206" t="s">
        <v>410</v>
      </c>
      <c r="G449" s="204"/>
      <c r="H449" s="207">
        <v>30</v>
      </c>
      <c r="I449" s="208"/>
      <c r="J449" s="204"/>
      <c r="K449" s="204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137</v>
      </c>
      <c r="AU449" s="213" t="s">
        <v>86</v>
      </c>
      <c r="AV449" s="14" t="s">
        <v>86</v>
      </c>
      <c r="AW449" s="14" t="s">
        <v>37</v>
      </c>
      <c r="AX449" s="14" t="s">
        <v>76</v>
      </c>
      <c r="AY449" s="213" t="s">
        <v>121</v>
      </c>
    </row>
    <row r="450" spans="1:65" s="15" customFormat="1" ht="11.25">
      <c r="B450" s="214"/>
      <c r="C450" s="215"/>
      <c r="D450" s="194" t="s">
        <v>137</v>
      </c>
      <c r="E450" s="216" t="s">
        <v>19</v>
      </c>
      <c r="F450" s="217" t="s">
        <v>142</v>
      </c>
      <c r="G450" s="215"/>
      <c r="H450" s="218">
        <v>92.7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137</v>
      </c>
      <c r="AU450" s="224" t="s">
        <v>86</v>
      </c>
      <c r="AV450" s="15" t="s">
        <v>128</v>
      </c>
      <c r="AW450" s="15" t="s">
        <v>37</v>
      </c>
      <c r="AX450" s="15" t="s">
        <v>84</v>
      </c>
      <c r="AY450" s="224" t="s">
        <v>121</v>
      </c>
    </row>
    <row r="451" spans="1:65" s="2" customFormat="1" ht="16.5" customHeight="1">
      <c r="A451" s="35"/>
      <c r="B451" s="36"/>
      <c r="C451" s="174" t="s">
        <v>568</v>
      </c>
      <c r="D451" s="174" t="s">
        <v>123</v>
      </c>
      <c r="E451" s="175" t="s">
        <v>569</v>
      </c>
      <c r="F451" s="176" t="s">
        <v>570</v>
      </c>
      <c r="G451" s="177" t="s">
        <v>134</v>
      </c>
      <c r="H451" s="178">
        <v>98.4</v>
      </c>
      <c r="I451" s="179"/>
      <c r="J451" s="180">
        <f>ROUND(I451*H451,2)</f>
        <v>0</v>
      </c>
      <c r="K451" s="176" t="s">
        <v>127</v>
      </c>
      <c r="L451" s="40"/>
      <c r="M451" s="181" t="s">
        <v>19</v>
      </c>
      <c r="N451" s="182" t="s">
        <v>47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128</v>
      </c>
      <c r="AT451" s="185" t="s">
        <v>123</v>
      </c>
      <c r="AU451" s="185" t="s">
        <v>86</v>
      </c>
      <c r="AY451" s="18" t="s">
        <v>121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84</v>
      </c>
      <c r="BK451" s="186">
        <f>ROUND(I451*H451,2)</f>
        <v>0</v>
      </c>
      <c r="BL451" s="18" t="s">
        <v>128</v>
      </c>
      <c r="BM451" s="185" t="s">
        <v>571</v>
      </c>
    </row>
    <row r="452" spans="1:65" s="2" customFormat="1" ht="11.25">
      <c r="A452" s="35"/>
      <c r="B452" s="36"/>
      <c r="C452" s="37"/>
      <c r="D452" s="187" t="s">
        <v>130</v>
      </c>
      <c r="E452" s="37"/>
      <c r="F452" s="188" t="s">
        <v>572</v>
      </c>
      <c r="G452" s="37"/>
      <c r="H452" s="37"/>
      <c r="I452" s="189"/>
      <c r="J452" s="37"/>
      <c r="K452" s="37"/>
      <c r="L452" s="40"/>
      <c r="M452" s="190"/>
      <c r="N452" s="191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130</v>
      </c>
      <c r="AU452" s="18" t="s">
        <v>86</v>
      </c>
    </row>
    <row r="453" spans="1:65" s="13" customFormat="1" ht="11.25">
      <c r="B453" s="192"/>
      <c r="C453" s="193"/>
      <c r="D453" s="194" t="s">
        <v>137</v>
      </c>
      <c r="E453" s="195" t="s">
        <v>19</v>
      </c>
      <c r="F453" s="196" t="s">
        <v>573</v>
      </c>
      <c r="G453" s="193"/>
      <c r="H453" s="195" t="s">
        <v>19</v>
      </c>
      <c r="I453" s="197"/>
      <c r="J453" s="193"/>
      <c r="K453" s="193"/>
      <c r="L453" s="198"/>
      <c r="M453" s="199"/>
      <c r="N453" s="200"/>
      <c r="O453" s="200"/>
      <c r="P453" s="200"/>
      <c r="Q453" s="200"/>
      <c r="R453" s="200"/>
      <c r="S453" s="200"/>
      <c r="T453" s="201"/>
      <c r="AT453" s="202" t="s">
        <v>137</v>
      </c>
      <c r="AU453" s="202" t="s">
        <v>86</v>
      </c>
      <c r="AV453" s="13" t="s">
        <v>84</v>
      </c>
      <c r="AW453" s="13" t="s">
        <v>37</v>
      </c>
      <c r="AX453" s="13" t="s">
        <v>76</v>
      </c>
      <c r="AY453" s="202" t="s">
        <v>121</v>
      </c>
    </row>
    <row r="454" spans="1:65" s="14" customFormat="1" ht="11.25">
      <c r="B454" s="203"/>
      <c r="C454" s="204"/>
      <c r="D454" s="194" t="s">
        <v>137</v>
      </c>
      <c r="E454" s="205" t="s">
        <v>19</v>
      </c>
      <c r="F454" s="206" t="s">
        <v>574</v>
      </c>
      <c r="G454" s="204"/>
      <c r="H454" s="207">
        <v>68.400000000000006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137</v>
      </c>
      <c r="AU454" s="213" t="s">
        <v>86</v>
      </c>
      <c r="AV454" s="14" t="s">
        <v>86</v>
      </c>
      <c r="AW454" s="14" t="s">
        <v>37</v>
      </c>
      <c r="AX454" s="14" t="s">
        <v>76</v>
      </c>
      <c r="AY454" s="213" t="s">
        <v>121</v>
      </c>
    </row>
    <row r="455" spans="1:65" s="13" customFormat="1" ht="11.25">
      <c r="B455" s="192"/>
      <c r="C455" s="193"/>
      <c r="D455" s="194" t="s">
        <v>137</v>
      </c>
      <c r="E455" s="195" t="s">
        <v>19</v>
      </c>
      <c r="F455" s="196" t="s">
        <v>575</v>
      </c>
      <c r="G455" s="193"/>
      <c r="H455" s="195" t="s">
        <v>19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137</v>
      </c>
      <c r="AU455" s="202" t="s">
        <v>86</v>
      </c>
      <c r="AV455" s="13" t="s">
        <v>84</v>
      </c>
      <c r="AW455" s="13" t="s">
        <v>37</v>
      </c>
      <c r="AX455" s="13" t="s">
        <v>76</v>
      </c>
      <c r="AY455" s="202" t="s">
        <v>121</v>
      </c>
    </row>
    <row r="456" spans="1:65" s="14" customFormat="1" ht="11.25">
      <c r="B456" s="203"/>
      <c r="C456" s="204"/>
      <c r="D456" s="194" t="s">
        <v>137</v>
      </c>
      <c r="E456" s="205" t="s">
        <v>19</v>
      </c>
      <c r="F456" s="206" t="s">
        <v>410</v>
      </c>
      <c r="G456" s="204"/>
      <c r="H456" s="207">
        <v>30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137</v>
      </c>
      <c r="AU456" s="213" t="s">
        <v>86</v>
      </c>
      <c r="AV456" s="14" t="s">
        <v>86</v>
      </c>
      <c r="AW456" s="14" t="s">
        <v>37</v>
      </c>
      <c r="AX456" s="14" t="s">
        <v>76</v>
      </c>
      <c r="AY456" s="213" t="s">
        <v>121</v>
      </c>
    </row>
    <row r="457" spans="1:65" s="15" customFormat="1" ht="11.25">
      <c r="B457" s="214"/>
      <c r="C457" s="215"/>
      <c r="D457" s="194" t="s">
        <v>137</v>
      </c>
      <c r="E457" s="216" t="s">
        <v>19</v>
      </c>
      <c r="F457" s="217" t="s">
        <v>142</v>
      </c>
      <c r="G457" s="215"/>
      <c r="H457" s="218">
        <v>98.4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137</v>
      </c>
      <c r="AU457" s="224" t="s">
        <v>86</v>
      </c>
      <c r="AV457" s="15" t="s">
        <v>128</v>
      </c>
      <c r="AW457" s="15" t="s">
        <v>37</v>
      </c>
      <c r="AX457" s="15" t="s">
        <v>84</v>
      </c>
      <c r="AY457" s="224" t="s">
        <v>121</v>
      </c>
    </row>
    <row r="458" spans="1:65" s="2" customFormat="1" ht="24.2" customHeight="1">
      <c r="A458" s="35"/>
      <c r="B458" s="36"/>
      <c r="C458" s="174" t="s">
        <v>576</v>
      </c>
      <c r="D458" s="174" t="s">
        <v>123</v>
      </c>
      <c r="E458" s="175" t="s">
        <v>577</v>
      </c>
      <c r="F458" s="176" t="s">
        <v>578</v>
      </c>
      <c r="G458" s="177" t="s">
        <v>134</v>
      </c>
      <c r="H458" s="178">
        <v>104.1</v>
      </c>
      <c r="I458" s="179"/>
      <c r="J458" s="180">
        <f>ROUND(I458*H458,2)</f>
        <v>0</v>
      </c>
      <c r="K458" s="176" t="s">
        <v>127</v>
      </c>
      <c r="L458" s="40"/>
      <c r="M458" s="181" t="s">
        <v>19</v>
      </c>
      <c r="N458" s="182" t="s">
        <v>47</v>
      </c>
      <c r="O458" s="65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128</v>
      </c>
      <c r="AT458" s="185" t="s">
        <v>123</v>
      </c>
      <c r="AU458" s="185" t="s">
        <v>86</v>
      </c>
      <c r="AY458" s="18" t="s">
        <v>121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84</v>
      </c>
      <c r="BK458" s="186">
        <f>ROUND(I458*H458,2)</f>
        <v>0</v>
      </c>
      <c r="BL458" s="18" t="s">
        <v>128</v>
      </c>
      <c r="BM458" s="185" t="s">
        <v>579</v>
      </c>
    </row>
    <row r="459" spans="1:65" s="2" customFormat="1" ht="11.25">
      <c r="A459" s="35"/>
      <c r="B459" s="36"/>
      <c r="C459" s="37"/>
      <c r="D459" s="187" t="s">
        <v>130</v>
      </c>
      <c r="E459" s="37"/>
      <c r="F459" s="188" t="s">
        <v>580</v>
      </c>
      <c r="G459" s="37"/>
      <c r="H459" s="37"/>
      <c r="I459" s="189"/>
      <c r="J459" s="37"/>
      <c r="K459" s="37"/>
      <c r="L459" s="40"/>
      <c r="M459" s="190"/>
      <c r="N459" s="191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130</v>
      </c>
      <c r="AU459" s="18" t="s">
        <v>86</v>
      </c>
    </row>
    <row r="460" spans="1:65" s="13" customFormat="1" ht="11.25">
      <c r="B460" s="192"/>
      <c r="C460" s="193"/>
      <c r="D460" s="194" t="s">
        <v>137</v>
      </c>
      <c r="E460" s="195" t="s">
        <v>19</v>
      </c>
      <c r="F460" s="196" t="s">
        <v>573</v>
      </c>
      <c r="G460" s="193"/>
      <c r="H460" s="195" t="s">
        <v>19</v>
      </c>
      <c r="I460" s="197"/>
      <c r="J460" s="193"/>
      <c r="K460" s="193"/>
      <c r="L460" s="198"/>
      <c r="M460" s="199"/>
      <c r="N460" s="200"/>
      <c r="O460" s="200"/>
      <c r="P460" s="200"/>
      <c r="Q460" s="200"/>
      <c r="R460" s="200"/>
      <c r="S460" s="200"/>
      <c r="T460" s="201"/>
      <c r="AT460" s="202" t="s">
        <v>137</v>
      </c>
      <c r="AU460" s="202" t="s">
        <v>86</v>
      </c>
      <c r="AV460" s="13" t="s">
        <v>84</v>
      </c>
      <c r="AW460" s="13" t="s">
        <v>37</v>
      </c>
      <c r="AX460" s="13" t="s">
        <v>76</v>
      </c>
      <c r="AY460" s="202" t="s">
        <v>121</v>
      </c>
    </row>
    <row r="461" spans="1:65" s="14" customFormat="1" ht="11.25">
      <c r="B461" s="203"/>
      <c r="C461" s="204"/>
      <c r="D461" s="194" t="s">
        <v>137</v>
      </c>
      <c r="E461" s="205" t="s">
        <v>19</v>
      </c>
      <c r="F461" s="206" t="s">
        <v>581</v>
      </c>
      <c r="G461" s="204"/>
      <c r="H461" s="207">
        <v>74.099999999999994</v>
      </c>
      <c r="I461" s="208"/>
      <c r="J461" s="204"/>
      <c r="K461" s="204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137</v>
      </c>
      <c r="AU461" s="213" t="s">
        <v>86</v>
      </c>
      <c r="AV461" s="14" t="s">
        <v>86</v>
      </c>
      <c r="AW461" s="14" t="s">
        <v>37</v>
      </c>
      <c r="AX461" s="14" t="s">
        <v>76</v>
      </c>
      <c r="AY461" s="213" t="s">
        <v>121</v>
      </c>
    </row>
    <row r="462" spans="1:65" s="13" customFormat="1" ht="11.25">
      <c r="B462" s="192"/>
      <c r="C462" s="193"/>
      <c r="D462" s="194" t="s">
        <v>137</v>
      </c>
      <c r="E462" s="195" t="s">
        <v>19</v>
      </c>
      <c r="F462" s="196" t="s">
        <v>562</v>
      </c>
      <c r="G462" s="193"/>
      <c r="H462" s="195" t="s">
        <v>19</v>
      </c>
      <c r="I462" s="197"/>
      <c r="J462" s="193"/>
      <c r="K462" s="193"/>
      <c r="L462" s="198"/>
      <c r="M462" s="199"/>
      <c r="N462" s="200"/>
      <c r="O462" s="200"/>
      <c r="P462" s="200"/>
      <c r="Q462" s="200"/>
      <c r="R462" s="200"/>
      <c r="S462" s="200"/>
      <c r="T462" s="201"/>
      <c r="AT462" s="202" t="s">
        <v>137</v>
      </c>
      <c r="AU462" s="202" t="s">
        <v>86</v>
      </c>
      <c r="AV462" s="13" t="s">
        <v>84</v>
      </c>
      <c r="AW462" s="13" t="s">
        <v>37</v>
      </c>
      <c r="AX462" s="13" t="s">
        <v>76</v>
      </c>
      <c r="AY462" s="202" t="s">
        <v>121</v>
      </c>
    </row>
    <row r="463" spans="1:65" s="14" customFormat="1" ht="11.25">
      <c r="B463" s="203"/>
      <c r="C463" s="204"/>
      <c r="D463" s="194" t="s">
        <v>137</v>
      </c>
      <c r="E463" s="205" t="s">
        <v>19</v>
      </c>
      <c r="F463" s="206" t="s">
        <v>410</v>
      </c>
      <c r="G463" s="204"/>
      <c r="H463" s="207">
        <v>30</v>
      </c>
      <c r="I463" s="208"/>
      <c r="J463" s="204"/>
      <c r="K463" s="204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137</v>
      </c>
      <c r="AU463" s="213" t="s">
        <v>86</v>
      </c>
      <c r="AV463" s="14" t="s">
        <v>86</v>
      </c>
      <c r="AW463" s="14" t="s">
        <v>37</v>
      </c>
      <c r="AX463" s="14" t="s">
        <v>76</v>
      </c>
      <c r="AY463" s="213" t="s">
        <v>121</v>
      </c>
    </row>
    <row r="464" spans="1:65" s="15" customFormat="1" ht="11.25">
      <c r="B464" s="214"/>
      <c r="C464" s="215"/>
      <c r="D464" s="194" t="s">
        <v>137</v>
      </c>
      <c r="E464" s="216" t="s">
        <v>19</v>
      </c>
      <c r="F464" s="217" t="s">
        <v>142</v>
      </c>
      <c r="G464" s="215"/>
      <c r="H464" s="218">
        <v>104.1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137</v>
      </c>
      <c r="AU464" s="224" t="s">
        <v>86</v>
      </c>
      <c r="AV464" s="15" t="s">
        <v>128</v>
      </c>
      <c r="AW464" s="15" t="s">
        <v>37</v>
      </c>
      <c r="AX464" s="15" t="s">
        <v>84</v>
      </c>
      <c r="AY464" s="224" t="s">
        <v>121</v>
      </c>
    </row>
    <row r="465" spans="1:65" s="2" customFormat="1" ht="24.2" customHeight="1">
      <c r="A465" s="35"/>
      <c r="B465" s="36"/>
      <c r="C465" s="174" t="s">
        <v>582</v>
      </c>
      <c r="D465" s="174" t="s">
        <v>123</v>
      </c>
      <c r="E465" s="175" t="s">
        <v>583</v>
      </c>
      <c r="F465" s="176" t="s">
        <v>584</v>
      </c>
      <c r="G465" s="177" t="s">
        <v>134</v>
      </c>
      <c r="H465" s="178">
        <v>104.1</v>
      </c>
      <c r="I465" s="179"/>
      <c r="J465" s="180">
        <f>ROUND(I465*H465,2)</f>
        <v>0</v>
      </c>
      <c r="K465" s="176" t="s">
        <v>127</v>
      </c>
      <c r="L465" s="40"/>
      <c r="M465" s="181" t="s">
        <v>19</v>
      </c>
      <c r="N465" s="182" t="s">
        <v>47</v>
      </c>
      <c r="O465" s="65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5" t="s">
        <v>128</v>
      </c>
      <c r="AT465" s="185" t="s">
        <v>123</v>
      </c>
      <c r="AU465" s="185" t="s">
        <v>86</v>
      </c>
      <c r="AY465" s="18" t="s">
        <v>121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8" t="s">
        <v>84</v>
      </c>
      <c r="BK465" s="186">
        <f>ROUND(I465*H465,2)</f>
        <v>0</v>
      </c>
      <c r="BL465" s="18" t="s">
        <v>128</v>
      </c>
      <c r="BM465" s="185" t="s">
        <v>585</v>
      </c>
    </row>
    <row r="466" spans="1:65" s="2" customFormat="1" ht="11.25">
      <c r="A466" s="35"/>
      <c r="B466" s="36"/>
      <c r="C466" s="37"/>
      <c r="D466" s="187" t="s">
        <v>130</v>
      </c>
      <c r="E466" s="37"/>
      <c r="F466" s="188" t="s">
        <v>586</v>
      </c>
      <c r="G466" s="37"/>
      <c r="H466" s="37"/>
      <c r="I466" s="189"/>
      <c r="J466" s="37"/>
      <c r="K466" s="37"/>
      <c r="L466" s="40"/>
      <c r="M466" s="190"/>
      <c r="N466" s="191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130</v>
      </c>
      <c r="AU466" s="18" t="s">
        <v>86</v>
      </c>
    </row>
    <row r="467" spans="1:65" s="13" customFormat="1" ht="11.25">
      <c r="B467" s="192"/>
      <c r="C467" s="193"/>
      <c r="D467" s="194" t="s">
        <v>137</v>
      </c>
      <c r="E467" s="195" t="s">
        <v>19</v>
      </c>
      <c r="F467" s="196" t="s">
        <v>573</v>
      </c>
      <c r="G467" s="193"/>
      <c r="H467" s="195" t="s">
        <v>19</v>
      </c>
      <c r="I467" s="197"/>
      <c r="J467" s="193"/>
      <c r="K467" s="193"/>
      <c r="L467" s="198"/>
      <c r="M467" s="199"/>
      <c r="N467" s="200"/>
      <c r="O467" s="200"/>
      <c r="P467" s="200"/>
      <c r="Q467" s="200"/>
      <c r="R467" s="200"/>
      <c r="S467" s="200"/>
      <c r="T467" s="201"/>
      <c r="AT467" s="202" t="s">
        <v>137</v>
      </c>
      <c r="AU467" s="202" t="s">
        <v>86</v>
      </c>
      <c r="AV467" s="13" t="s">
        <v>84</v>
      </c>
      <c r="AW467" s="13" t="s">
        <v>37</v>
      </c>
      <c r="AX467" s="13" t="s">
        <v>76</v>
      </c>
      <c r="AY467" s="202" t="s">
        <v>121</v>
      </c>
    </row>
    <row r="468" spans="1:65" s="14" customFormat="1" ht="11.25">
      <c r="B468" s="203"/>
      <c r="C468" s="204"/>
      <c r="D468" s="194" t="s">
        <v>137</v>
      </c>
      <c r="E468" s="205" t="s">
        <v>19</v>
      </c>
      <c r="F468" s="206" t="s">
        <v>581</v>
      </c>
      <c r="G468" s="204"/>
      <c r="H468" s="207">
        <v>74.099999999999994</v>
      </c>
      <c r="I468" s="208"/>
      <c r="J468" s="204"/>
      <c r="K468" s="204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137</v>
      </c>
      <c r="AU468" s="213" t="s">
        <v>86</v>
      </c>
      <c r="AV468" s="14" t="s">
        <v>86</v>
      </c>
      <c r="AW468" s="14" t="s">
        <v>37</v>
      </c>
      <c r="AX468" s="14" t="s">
        <v>76</v>
      </c>
      <c r="AY468" s="213" t="s">
        <v>121</v>
      </c>
    </row>
    <row r="469" spans="1:65" s="13" customFormat="1" ht="11.25">
      <c r="B469" s="192"/>
      <c r="C469" s="193"/>
      <c r="D469" s="194" t="s">
        <v>137</v>
      </c>
      <c r="E469" s="195" t="s">
        <v>19</v>
      </c>
      <c r="F469" s="196" t="s">
        <v>562</v>
      </c>
      <c r="G469" s="193"/>
      <c r="H469" s="195" t="s">
        <v>19</v>
      </c>
      <c r="I469" s="197"/>
      <c r="J469" s="193"/>
      <c r="K469" s="193"/>
      <c r="L469" s="198"/>
      <c r="M469" s="199"/>
      <c r="N469" s="200"/>
      <c r="O469" s="200"/>
      <c r="P469" s="200"/>
      <c r="Q469" s="200"/>
      <c r="R469" s="200"/>
      <c r="S469" s="200"/>
      <c r="T469" s="201"/>
      <c r="AT469" s="202" t="s">
        <v>137</v>
      </c>
      <c r="AU469" s="202" t="s">
        <v>86</v>
      </c>
      <c r="AV469" s="13" t="s">
        <v>84</v>
      </c>
      <c r="AW469" s="13" t="s">
        <v>37</v>
      </c>
      <c r="AX469" s="13" t="s">
        <v>76</v>
      </c>
      <c r="AY469" s="202" t="s">
        <v>121</v>
      </c>
    </row>
    <row r="470" spans="1:65" s="14" customFormat="1" ht="11.25">
      <c r="B470" s="203"/>
      <c r="C470" s="204"/>
      <c r="D470" s="194" t="s">
        <v>137</v>
      </c>
      <c r="E470" s="205" t="s">
        <v>19</v>
      </c>
      <c r="F470" s="206" t="s">
        <v>410</v>
      </c>
      <c r="G470" s="204"/>
      <c r="H470" s="207">
        <v>30</v>
      </c>
      <c r="I470" s="208"/>
      <c r="J470" s="204"/>
      <c r="K470" s="204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137</v>
      </c>
      <c r="AU470" s="213" t="s">
        <v>86</v>
      </c>
      <c r="AV470" s="14" t="s">
        <v>86</v>
      </c>
      <c r="AW470" s="14" t="s">
        <v>37</v>
      </c>
      <c r="AX470" s="14" t="s">
        <v>76</v>
      </c>
      <c r="AY470" s="213" t="s">
        <v>121</v>
      </c>
    </row>
    <row r="471" spans="1:65" s="15" customFormat="1" ht="11.25">
      <c r="B471" s="214"/>
      <c r="C471" s="215"/>
      <c r="D471" s="194" t="s">
        <v>137</v>
      </c>
      <c r="E471" s="216" t="s">
        <v>19</v>
      </c>
      <c r="F471" s="217" t="s">
        <v>142</v>
      </c>
      <c r="G471" s="215"/>
      <c r="H471" s="218">
        <v>104.1</v>
      </c>
      <c r="I471" s="219"/>
      <c r="J471" s="215"/>
      <c r="K471" s="215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137</v>
      </c>
      <c r="AU471" s="224" t="s">
        <v>86</v>
      </c>
      <c r="AV471" s="15" t="s">
        <v>128</v>
      </c>
      <c r="AW471" s="15" t="s">
        <v>37</v>
      </c>
      <c r="AX471" s="15" t="s">
        <v>84</v>
      </c>
      <c r="AY471" s="224" t="s">
        <v>121</v>
      </c>
    </row>
    <row r="472" spans="1:65" s="2" customFormat="1" ht="37.9" customHeight="1">
      <c r="A472" s="35"/>
      <c r="B472" s="36"/>
      <c r="C472" s="174" t="s">
        <v>587</v>
      </c>
      <c r="D472" s="174" t="s">
        <v>123</v>
      </c>
      <c r="E472" s="175" t="s">
        <v>588</v>
      </c>
      <c r="F472" s="176" t="s">
        <v>589</v>
      </c>
      <c r="G472" s="177" t="s">
        <v>134</v>
      </c>
      <c r="H472" s="178">
        <v>19.8</v>
      </c>
      <c r="I472" s="179"/>
      <c r="J472" s="180">
        <f>ROUND(I472*H472,2)</f>
        <v>0</v>
      </c>
      <c r="K472" s="176" t="s">
        <v>127</v>
      </c>
      <c r="L472" s="40"/>
      <c r="M472" s="181" t="s">
        <v>19</v>
      </c>
      <c r="N472" s="182" t="s">
        <v>47</v>
      </c>
      <c r="O472" s="65"/>
      <c r="P472" s="183">
        <f>O472*H472</f>
        <v>0</v>
      </c>
      <c r="Q472" s="183">
        <v>8.4250000000000005E-2</v>
      </c>
      <c r="R472" s="183">
        <f>Q472*H472</f>
        <v>1.6681500000000002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128</v>
      </c>
      <c r="AT472" s="185" t="s">
        <v>123</v>
      </c>
      <c r="AU472" s="185" t="s">
        <v>86</v>
      </c>
      <c r="AY472" s="18" t="s">
        <v>121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84</v>
      </c>
      <c r="BK472" s="186">
        <f>ROUND(I472*H472,2)</f>
        <v>0</v>
      </c>
      <c r="BL472" s="18" t="s">
        <v>128</v>
      </c>
      <c r="BM472" s="185" t="s">
        <v>590</v>
      </c>
    </row>
    <row r="473" spans="1:65" s="2" customFormat="1" ht="11.25">
      <c r="A473" s="35"/>
      <c r="B473" s="36"/>
      <c r="C473" s="37"/>
      <c r="D473" s="187" t="s">
        <v>130</v>
      </c>
      <c r="E473" s="37"/>
      <c r="F473" s="188" t="s">
        <v>591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130</v>
      </c>
      <c r="AU473" s="18" t="s">
        <v>86</v>
      </c>
    </row>
    <row r="474" spans="1:65" s="13" customFormat="1" ht="11.25">
      <c r="B474" s="192"/>
      <c r="C474" s="193"/>
      <c r="D474" s="194" t="s">
        <v>137</v>
      </c>
      <c r="E474" s="195" t="s">
        <v>19</v>
      </c>
      <c r="F474" s="196" t="s">
        <v>548</v>
      </c>
      <c r="G474" s="193"/>
      <c r="H474" s="195" t="s">
        <v>19</v>
      </c>
      <c r="I474" s="197"/>
      <c r="J474" s="193"/>
      <c r="K474" s="193"/>
      <c r="L474" s="198"/>
      <c r="M474" s="199"/>
      <c r="N474" s="200"/>
      <c r="O474" s="200"/>
      <c r="P474" s="200"/>
      <c r="Q474" s="200"/>
      <c r="R474" s="200"/>
      <c r="S474" s="200"/>
      <c r="T474" s="201"/>
      <c r="AT474" s="202" t="s">
        <v>137</v>
      </c>
      <c r="AU474" s="202" t="s">
        <v>86</v>
      </c>
      <c r="AV474" s="13" t="s">
        <v>84</v>
      </c>
      <c r="AW474" s="13" t="s">
        <v>37</v>
      </c>
      <c r="AX474" s="13" t="s">
        <v>76</v>
      </c>
      <c r="AY474" s="202" t="s">
        <v>121</v>
      </c>
    </row>
    <row r="475" spans="1:65" s="14" customFormat="1" ht="11.25">
      <c r="B475" s="203"/>
      <c r="C475" s="204"/>
      <c r="D475" s="194" t="s">
        <v>137</v>
      </c>
      <c r="E475" s="205" t="s">
        <v>19</v>
      </c>
      <c r="F475" s="206" t="s">
        <v>549</v>
      </c>
      <c r="G475" s="204"/>
      <c r="H475" s="207">
        <v>19.8</v>
      </c>
      <c r="I475" s="208"/>
      <c r="J475" s="204"/>
      <c r="K475" s="204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137</v>
      </c>
      <c r="AU475" s="213" t="s">
        <v>86</v>
      </c>
      <c r="AV475" s="14" t="s">
        <v>86</v>
      </c>
      <c r="AW475" s="14" t="s">
        <v>37</v>
      </c>
      <c r="AX475" s="14" t="s">
        <v>76</v>
      </c>
      <c r="AY475" s="213" t="s">
        <v>121</v>
      </c>
    </row>
    <row r="476" spans="1:65" s="15" customFormat="1" ht="11.25">
      <c r="B476" s="214"/>
      <c r="C476" s="215"/>
      <c r="D476" s="194" t="s">
        <v>137</v>
      </c>
      <c r="E476" s="216" t="s">
        <v>19</v>
      </c>
      <c r="F476" s="217" t="s">
        <v>142</v>
      </c>
      <c r="G476" s="215"/>
      <c r="H476" s="218">
        <v>19.8</v>
      </c>
      <c r="I476" s="219"/>
      <c r="J476" s="215"/>
      <c r="K476" s="215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137</v>
      </c>
      <c r="AU476" s="224" t="s">
        <v>86</v>
      </c>
      <c r="AV476" s="15" t="s">
        <v>128</v>
      </c>
      <c r="AW476" s="15" t="s">
        <v>37</v>
      </c>
      <c r="AX476" s="15" t="s">
        <v>84</v>
      </c>
      <c r="AY476" s="224" t="s">
        <v>121</v>
      </c>
    </row>
    <row r="477" spans="1:65" s="2" customFormat="1" ht="16.5" customHeight="1">
      <c r="A477" s="35"/>
      <c r="B477" s="36"/>
      <c r="C477" s="225" t="s">
        <v>592</v>
      </c>
      <c r="D477" s="225" t="s">
        <v>244</v>
      </c>
      <c r="E477" s="226" t="s">
        <v>593</v>
      </c>
      <c r="F477" s="227" t="s">
        <v>594</v>
      </c>
      <c r="G477" s="228" t="s">
        <v>134</v>
      </c>
      <c r="H477" s="229">
        <v>19.8</v>
      </c>
      <c r="I477" s="230"/>
      <c r="J477" s="231">
        <f>ROUND(I477*H477,2)</f>
        <v>0</v>
      </c>
      <c r="K477" s="227" t="s">
        <v>127</v>
      </c>
      <c r="L477" s="232"/>
      <c r="M477" s="233" t="s">
        <v>19</v>
      </c>
      <c r="N477" s="234" t="s">
        <v>47</v>
      </c>
      <c r="O477" s="65"/>
      <c r="P477" s="183">
        <f>O477*H477</f>
        <v>0</v>
      </c>
      <c r="Q477" s="183">
        <v>0.113</v>
      </c>
      <c r="R477" s="183">
        <f>Q477*H477</f>
        <v>2.2374000000000001</v>
      </c>
      <c r="S477" s="183">
        <v>0</v>
      </c>
      <c r="T477" s="184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5" t="s">
        <v>183</v>
      </c>
      <c r="AT477" s="185" t="s">
        <v>244</v>
      </c>
      <c r="AU477" s="185" t="s">
        <v>86</v>
      </c>
      <c r="AY477" s="18" t="s">
        <v>121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18" t="s">
        <v>84</v>
      </c>
      <c r="BK477" s="186">
        <f>ROUND(I477*H477,2)</f>
        <v>0</v>
      </c>
      <c r="BL477" s="18" t="s">
        <v>128</v>
      </c>
      <c r="BM477" s="185" t="s">
        <v>595</v>
      </c>
    </row>
    <row r="478" spans="1:65" s="2" customFormat="1" ht="11.25">
      <c r="A478" s="35"/>
      <c r="B478" s="36"/>
      <c r="C478" s="37"/>
      <c r="D478" s="187" t="s">
        <v>130</v>
      </c>
      <c r="E478" s="37"/>
      <c r="F478" s="188" t="s">
        <v>596</v>
      </c>
      <c r="G478" s="37"/>
      <c r="H478" s="37"/>
      <c r="I478" s="189"/>
      <c r="J478" s="37"/>
      <c r="K478" s="37"/>
      <c r="L478" s="40"/>
      <c r="M478" s="190"/>
      <c r="N478" s="191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130</v>
      </c>
      <c r="AU478" s="18" t="s">
        <v>86</v>
      </c>
    </row>
    <row r="479" spans="1:65" s="13" customFormat="1" ht="11.25">
      <c r="B479" s="192"/>
      <c r="C479" s="193"/>
      <c r="D479" s="194" t="s">
        <v>137</v>
      </c>
      <c r="E479" s="195" t="s">
        <v>19</v>
      </c>
      <c r="F479" s="196" t="s">
        <v>548</v>
      </c>
      <c r="G479" s="193"/>
      <c r="H479" s="195" t="s">
        <v>19</v>
      </c>
      <c r="I479" s="197"/>
      <c r="J479" s="193"/>
      <c r="K479" s="193"/>
      <c r="L479" s="198"/>
      <c r="M479" s="199"/>
      <c r="N479" s="200"/>
      <c r="O479" s="200"/>
      <c r="P479" s="200"/>
      <c r="Q479" s="200"/>
      <c r="R479" s="200"/>
      <c r="S479" s="200"/>
      <c r="T479" s="201"/>
      <c r="AT479" s="202" t="s">
        <v>137</v>
      </c>
      <c r="AU479" s="202" t="s">
        <v>86</v>
      </c>
      <c r="AV479" s="13" t="s">
        <v>84</v>
      </c>
      <c r="AW479" s="13" t="s">
        <v>37</v>
      </c>
      <c r="AX479" s="13" t="s">
        <v>76</v>
      </c>
      <c r="AY479" s="202" t="s">
        <v>121</v>
      </c>
    </row>
    <row r="480" spans="1:65" s="14" customFormat="1" ht="11.25">
      <c r="B480" s="203"/>
      <c r="C480" s="204"/>
      <c r="D480" s="194" t="s">
        <v>137</v>
      </c>
      <c r="E480" s="205" t="s">
        <v>19</v>
      </c>
      <c r="F480" s="206" t="s">
        <v>549</v>
      </c>
      <c r="G480" s="204"/>
      <c r="H480" s="207">
        <v>19.8</v>
      </c>
      <c r="I480" s="208"/>
      <c r="J480" s="204"/>
      <c r="K480" s="204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137</v>
      </c>
      <c r="AU480" s="213" t="s">
        <v>86</v>
      </c>
      <c r="AV480" s="14" t="s">
        <v>86</v>
      </c>
      <c r="AW480" s="14" t="s">
        <v>37</v>
      </c>
      <c r="AX480" s="14" t="s">
        <v>76</v>
      </c>
      <c r="AY480" s="213" t="s">
        <v>121</v>
      </c>
    </row>
    <row r="481" spans="1:65" s="15" customFormat="1" ht="11.25">
      <c r="B481" s="214"/>
      <c r="C481" s="215"/>
      <c r="D481" s="194" t="s">
        <v>137</v>
      </c>
      <c r="E481" s="216" t="s">
        <v>19</v>
      </c>
      <c r="F481" s="217" t="s">
        <v>142</v>
      </c>
      <c r="G481" s="215"/>
      <c r="H481" s="218">
        <v>19.8</v>
      </c>
      <c r="I481" s="219"/>
      <c r="J481" s="215"/>
      <c r="K481" s="215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137</v>
      </c>
      <c r="AU481" s="224" t="s">
        <v>86</v>
      </c>
      <c r="AV481" s="15" t="s">
        <v>128</v>
      </c>
      <c r="AW481" s="15" t="s">
        <v>37</v>
      </c>
      <c r="AX481" s="15" t="s">
        <v>84</v>
      </c>
      <c r="AY481" s="224" t="s">
        <v>121</v>
      </c>
    </row>
    <row r="482" spans="1:65" s="2" customFormat="1" ht="44.25" customHeight="1">
      <c r="A482" s="35"/>
      <c r="B482" s="36"/>
      <c r="C482" s="174" t="s">
        <v>597</v>
      </c>
      <c r="D482" s="174" t="s">
        <v>123</v>
      </c>
      <c r="E482" s="175" t="s">
        <v>598</v>
      </c>
      <c r="F482" s="176" t="s">
        <v>599</v>
      </c>
      <c r="G482" s="177" t="s">
        <v>134</v>
      </c>
      <c r="H482" s="178">
        <v>110.01</v>
      </c>
      <c r="I482" s="179"/>
      <c r="J482" s="180">
        <f>ROUND(I482*H482,2)</f>
        <v>0</v>
      </c>
      <c r="K482" s="176" t="s">
        <v>127</v>
      </c>
      <c r="L482" s="40"/>
      <c r="M482" s="181" t="s">
        <v>19</v>
      </c>
      <c r="N482" s="182" t="s">
        <v>47</v>
      </c>
      <c r="O482" s="65"/>
      <c r="P482" s="183">
        <f>O482*H482</f>
        <v>0</v>
      </c>
      <c r="Q482" s="183">
        <v>0.10362</v>
      </c>
      <c r="R482" s="183">
        <f>Q482*H482</f>
        <v>11.399236200000001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128</v>
      </c>
      <c r="AT482" s="185" t="s">
        <v>123</v>
      </c>
      <c r="AU482" s="185" t="s">
        <v>86</v>
      </c>
      <c r="AY482" s="18" t="s">
        <v>121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84</v>
      </c>
      <c r="BK482" s="186">
        <f>ROUND(I482*H482,2)</f>
        <v>0</v>
      </c>
      <c r="BL482" s="18" t="s">
        <v>128</v>
      </c>
      <c r="BM482" s="185" t="s">
        <v>600</v>
      </c>
    </row>
    <row r="483" spans="1:65" s="2" customFormat="1" ht="11.25">
      <c r="A483" s="35"/>
      <c r="B483" s="36"/>
      <c r="C483" s="37"/>
      <c r="D483" s="187" t="s">
        <v>130</v>
      </c>
      <c r="E483" s="37"/>
      <c r="F483" s="188" t="s">
        <v>601</v>
      </c>
      <c r="G483" s="37"/>
      <c r="H483" s="37"/>
      <c r="I483" s="189"/>
      <c r="J483" s="37"/>
      <c r="K483" s="37"/>
      <c r="L483" s="40"/>
      <c r="M483" s="190"/>
      <c r="N483" s="191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130</v>
      </c>
      <c r="AU483" s="18" t="s">
        <v>86</v>
      </c>
    </row>
    <row r="484" spans="1:65" s="13" customFormat="1" ht="11.25">
      <c r="B484" s="192"/>
      <c r="C484" s="193"/>
      <c r="D484" s="194" t="s">
        <v>137</v>
      </c>
      <c r="E484" s="195" t="s">
        <v>19</v>
      </c>
      <c r="F484" s="196" t="s">
        <v>539</v>
      </c>
      <c r="G484" s="193"/>
      <c r="H484" s="195" t="s">
        <v>19</v>
      </c>
      <c r="I484" s="197"/>
      <c r="J484" s="193"/>
      <c r="K484" s="193"/>
      <c r="L484" s="198"/>
      <c r="M484" s="199"/>
      <c r="N484" s="200"/>
      <c r="O484" s="200"/>
      <c r="P484" s="200"/>
      <c r="Q484" s="200"/>
      <c r="R484" s="200"/>
      <c r="S484" s="200"/>
      <c r="T484" s="201"/>
      <c r="AT484" s="202" t="s">
        <v>137</v>
      </c>
      <c r="AU484" s="202" t="s">
        <v>86</v>
      </c>
      <c r="AV484" s="13" t="s">
        <v>84</v>
      </c>
      <c r="AW484" s="13" t="s">
        <v>37</v>
      </c>
      <c r="AX484" s="13" t="s">
        <v>76</v>
      </c>
      <c r="AY484" s="202" t="s">
        <v>121</v>
      </c>
    </row>
    <row r="485" spans="1:65" s="14" customFormat="1" ht="11.25">
      <c r="B485" s="203"/>
      <c r="C485" s="204"/>
      <c r="D485" s="194" t="s">
        <v>137</v>
      </c>
      <c r="E485" s="205" t="s">
        <v>19</v>
      </c>
      <c r="F485" s="206" t="s">
        <v>540</v>
      </c>
      <c r="G485" s="204"/>
      <c r="H485" s="207">
        <v>68.75</v>
      </c>
      <c r="I485" s="208"/>
      <c r="J485" s="204"/>
      <c r="K485" s="204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137</v>
      </c>
      <c r="AU485" s="213" t="s">
        <v>86</v>
      </c>
      <c r="AV485" s="14" t="s">
        <v>86</v>
      </c>
      <c r="AW485" s="14" t="s">
        <v>37</v>
      </c>
      <c r="AX485" s="14" t="s">
        <v>76</v>
      </c>
      <c r="AY485" s="213" t="s">
        <v>121</v>
      </c>
    </row>
    <row r="486" spans="1:65" s="13" customFormat="1" ht="11.25">
      <c r="B486" s="192"/>
      <c r="C486" s="193"/>
      <c r="D486" s="194" t="s">
        <v>137</v>
      </c>
      <c r="E486" s="195" t="s">
        <v>19</v>
      </c>
      <c r="F486" s="196" t="s">
        <v>541</v>
      </c>
      <c r="G486" s="193"/>
      <c r="H486" s="195" t="s">
        <v>19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137</v>
      </c>
      <c r="AU486" s="202" t="s">
        <v>86</v>
      </c>
      <c r="AV486" s="13" t="s">
        <v>84</v>
      </c>
      <c r="AW486" s="13" t="s">
        <v>37</v>
      </c>
      <c r="AX486" s="13" t="s">
        <v>76</v>
      </c>
      <c r="AY486" s="202" t="s">
        <v>121</v>
      </c>
    </row>
    <row r="487" spans="1:65" s="14" customFormat="1" ht="11.25">
      <c r="B487" s="203"/>
      <c r="C487" s="204"/>
      <c r="D487" s="194" t="s">
        <v>137</v>
      </c>
      <c r="E487" s="205" t="s">
        <v>19</v>
      </c>
      <c r="F487" s="206" t="s">
        <v>542</v>
      </c>
      <c r="G487" s="204"/>
      <c r="H487" s="207">
        <v>41.26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137</v>
      </c>
      <c r="AU487" s="213" t="s">
        <v>86</v>
      </c>
      <c r="AV487" s="14" t="s">
        <v>86</v>
      </c>
      <c r="AW487" s="14" t="s">
        <v>37</v>
      </c>
      <c r="AX487" s="14" t="s">
        <v>76</v>
      </c>
      <c r="AY487" s="213" t="s">
        <v>121</v>
      </c>
    </row>
    <row r="488" spans="1:65" s="15" customFormat="1" ht="11.25">
      <c r="B488" s="214"/>
      <c r="C488" s="215"/>
      <c r="D488" s="194" t="s">
        <v>137</v>
      </c>
      <c r="E488" s="216" t="s">
        <v>19</v>
      </c>
      <c r="F488" s="217" t="s">
        <v>142</v>
      </c>
      <c r="G488" s="215"/>
      <c r="H488" s="218">
        <v>110.01</v>
      </c>
      <c r="I488" s="219"/>
      <c r="J488" s="215"/>
      <c r="K488" s="215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137</v>
      </c>
      <c r="AU488" s="224" t="s">
        <v>86</v>
      </c>
      <c r="AV488" s="15" t="s">
        <v>128</v>
      </c>
      <c r="AW488" s="15" t="s">
        <v>37</v>
      </c>
      <c r="AX488" s="15" t="s">
        <v>84</v>
      </c>
      <c r="AY488" s="224" t="s">
        <v>121</v>
      </c>
    </row>
    <row r="489" spans="1:65" s="2" customFormat="1" ht="16.5" customHeight="1">
      <c r="A489" s="35"/>
      <c r="B489" s="36"/>
      <c r="C489" s="225" t="s">
        <v>602</v>
      </c>
      <c r="D489" s="225" t="s">
        <v>244</v>
      </c>
      <c r="E489" s="226" t="s">
        <v>603</v>
      </c>
      <c r="F489" s="227" t="s">
        <v>604</v>
      </c>
      <c r="G489" s="228" t="s">
        <v>134</v>
      </c>
      <c r="H489" s="229">
        <v>110.01</v>
      </c>
      <c r="I489" s="230"/>
      <c r="J489" s="231">
        <f>ROUND(I489*H489,2)</f>
        <v>0</v>
      </c>
      <c r="K489" s="227" t="s">
        <v>127</v>
      </c>
      <c r="L489" s="232"/>
      <c r="M489" s="233" t="s">
        <v>19</v>
      </c>
      <c r="N489" s="234" t="s">
        <v>47</v>
      </c>
      <c r="O489" s="65"/>
      <c r="P489" s="183">
        <f>O489*H489</f>
        <v>0</v>
      </c>
      <c r="Q489" s="183">
        <v>0.152</v>
      </c>
      <c r="R489" s="183">
        <f>Q489*H489</f>
        <v>16.721520000000002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183</v>
      </c>
      <c r="AT489" s="185" t="s">
        <v>244</v>
      </c>
      <c r="AU489" s="185" t="s">
        <v>86</v>
      </c>
      <c r="AY489" s="18" t="s">
        <v>121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84</v>
      </c>
      <c r="BK489" s="186">
        <f>ROUND(I489*H489,2)</f>
        <v>0</v>
      </c>
      <c r="BL489" s="18" t="s">
        <v>128</v>
      </c>
      <c r="BM489" s="185" t="s">
        <v>605</v>
      </c>
    </row>
    <row r="490" spans="1:65" s="2" customFormat="1" ht="11.25">
      <c r="A490" s="35"/>
      <c r="B490" s="36"/>
      <c r="C490" s="37"/>
      <c r="D490" s="187" t="s">
        <v>130</v>
      </c>
      <c r="E490" s="37"/>
      <c r="F490" s="188" t="s">
        <v>606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130</v>
      </c>
      <c r="AU490" s="18" t="s">
        <v>86</v>
      </c>
    </row>
    <row r="491" spans="1:65" s="12" customFormat="1" ht="22.9" customHeight="1">
      <c r="B491" s="158"/>
      <c r="C491" s="159"/>
      <c r="D491" s="160" t="s">
        <v>75</v>
      </c>
      <c r="E491" s="172" t="s">
        <v>183</v>
      </c>
      <c r="F491" s="172" t="s">
        <v>607</v>
      </c>
      <c r="G491" s="159"/>
      <c r="H491" s="159"/>
      <c r="I491" s="162"/>
      <c r="J491" s="173">
        <f>BK491</f>
        <v>0</v>
      </c>
      <c r="K491" s="159"/>
      <c r="L491" s="164"/>
      <c r="M491" s="165"/>
      <c r="N491" s="166"/>
      <c r="O491" s="166"/>
      <c r="P491" s="167">
        <f>SUM(P492:P593)</f>
        <v>0</v>
      </c>
      <c r="Q491" s="166"/>
      <c r="R491" s="167">
        <f>SUM(R492:R593)</f>
        <v>67.330419999999989</v>
      </c>
      <c r="S491" s="166"/>
      <c r="T491" s="168">
        <f>SUM(T492:T593)</f>
        <v>12.067200000000001</v>
      </c>
      <c r="AR491" s="169" t="s">
        <v>84</v>
      </c>
      <c r="AT491" s="170" t="s">
        <v>75</v>
      </c>
      <c r="AU491" s="170" t="s">
        <v>84</v>
      </c>
      <c r="AY491" s="169" t="s">
        <v>121</v>
      </c>
      <c r="BK491" s="171">
        <f>SUM(BK492:BK593)</f>
        <v>0</v>
      </c>
    </row>
    <row r="492" spans="1:65" s="2" customFormat="1" ht="24.2" customHeight="1">
      <c r="A492" s="35"/>
      <c r="B492" s="36"/>
      <c r="C492" s="174" t="s">
        <v>608</v>
      </c>
      <c r="D492" s="174" t="s">
        <v>123</v>
      </c>
      <c r="E492" s="175" t="s">
        <v>609</v>
      </c>
      <c r="F492" s="176" t="s">
        <v>610</v>
      </c>
      <c r="G492" s="177" t="s">
        <v>472</v>
      </c>
      <c r="H492" s="178">
        <v>52.13</v>
      </c>
      <c r="I492" s="179"/>
      <c r="J492" s="180">
        <f>ROUND(I492*H492,2)</f>
        <v>0</v>
      </c>
      <c r="K492" s="176" t="s">
        <v>127</v>
      </c>
      <c r="L492" s="40"/>
      <c r="M492" s="181" t="s">
        <v>19</v>
      </c>
      <c r="N492" s="182" t="s">
        <v>47</v>
      </c>
      <c r="O492" s="65"/>
      <c r="P492" s="183">
        <f>O492*H492</f>
        <v>0</v>
      </c>
      <c r="Q492" s="183">
        <v>4.2199999999999998E-3</v>
      </c>
      <c r="R492" s="183">
        <f>Q492*H492</f>
        <v>0.21998860000000001</v>
      </c>
      <c r="S492" s="183">
        <v>0</v>
      </c>
      <c r="T492" s="184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5" t="s">
        <v>128</v>
      </c>
      <c r="AT492" s="185" t="s">
        <v>123</v>
      </c>
      <c r="AU492" s="185" t="s">
        <v>86</v>
      </c>
      <c r="AY492" s="18" t="s">
        <v>121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18" t="s">
        <v>84</v>
      </c>
      <c r="BK492" s="186">
        <f>ROUND(I492*H492,2)</f>
        <v>0</v>
      </c>
      <c r="BL492" s="18" t="s">
        <v>128</v>
      </c>
      <c r="BM492" s="185" t="s">
        <v>611</v>
      </c>
    </row>
    <row r="493" spans="1:65" s="2" customFormat="1" ht="11.25">
      <c r="A493" s="35"/>
      <c r="B493" s="36"/>
      <c r="C493" s="37"/>
      <c r="D493" s="187" t="s">
        <v>130</v>
      </c>
      <c r="E493" s="37"/>
      <c r="F493" s="188" t="s">
        <v>612</v>
      </c>
      <c r="G493" s="37"/>
      <c r="H493" s="37"/>
      <c r="I493" s="189"/>
      <c r="J493" s="37"/>
      <c r="K493" s="37"/>
      <c r="L493" s="40"/>
      <c r="M493" s="190"/>
      <c r="N493" s="191"/>
      <c r="O493" s="65"/>
      <c r="P493" s="65"/>
      <c r="Q493" s="65"/>
      <c r="R493" s="65"/>
      <c r="S493" s="65"/>
      <c r="T493" s="66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130</v>
      </c>
      <c r="AU493" s="18" t="s">
        <v>86</v>
      </c>
    </row>
    <row r="494" spans="1:65" s="13" customFormat="1" ht="11.25">
      <c r="B494" s="192"/>
      <c r="C494" s="193"/>
      <c r="D494" s="194" t="s">
        <v>137</v>
      </c>
      <c r="E494" s="195" t="s">
        <v>19</v>
      </c>
      <c r="F494" s="196" t="s">
        <v>613</v>
      </c>
      <c r="G494" s="193"/>
      <c r="H494" s="195" t="s">
        <v>19</v>
      </c>
      <c r="I494" s="197"/>
      <c r="J494" s="193"/>
      <c r="K494" s="193"/>
      <c r="L494" s="198"/>
      <c r="M494" s="199"/>
      <c r="N494" s="200"/>
      <c r="O494" s="200"/>
      <c r="P494" s="200"/>
      <c r="Q494" s="200"/>
      <c r="R494" s="200"/>
      <c r="S494" s="200"/>
      <c r="T494" s="201"/>
      <c r="AT494" s="202" t="s">
        <v>137</v>
      </c>
      <c r="AU494" s="202" t="s">
        <v>86</v>
      </c>
      <c r="AV494" s="13" t="s">
        <v>84</v>
      </c>
      <c r="AW494" s="13" t="s">
        <v>37</v>
      </c>
      <c r="AX494" s="13" t="s">
        <v>76</v>
      </c>
      <c r="AY494" s="202" t="s">
        <v>121</v>
      </c>
    </row>
    <row r="495" spans="1:65" s="14" customFormat="1" ht="11.25">
      <c r="B495" s="203"/>
      <c r="C495" s="204"/>
      <c r="D495" s="194" t="s">
        <v>137</v>
      </c>
      <c r="E495" s="205" t="s">
        <v>19</v>
      </c>
      <c r="F495" s="206" t="s">
        <v>614</v>
      </c>
      <c r="G495" s="204"/>
      <c r="H495" s="207">
        <v>10.68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137</v>
      </c>
      <c r="AU495" s="213" t="s">
        <v>86</v>
      </c>
      <c r="AV495" s="14" t="s">
        <v>86</v>
      </c>
      <c r="AW495" s="14" t="s">
        <v>37</v>
      </c>
      <c r="AX495" s="14" t="s">
        <v>76</v>
      </c>
      <c r="AY495" s="213" t="s">
        <v>121</v>
      </c>
    </row>
    <row r="496" spans="1:65" s="13" customFormat="1" ht="11.25">
      <c r="B496" s="192"/>
      <c r="C496" s="193"/>
      <c r="D496" s="194" t="s">
        <v>137</v>
      </c>
      <c r="E496" s="195" t="s">
        <v>19</v>
      </c>
      <c r="F496" s="196" t="s">
        <v>615</v>
      </c>
      <c r="G496" s="193"/>
      <c r="H496" s="195" t="s">
        <v>19</v>
      </c>
      <c r="I496" s="197"/>
      <c r="J496" s="193"/>
      <c r="K496" s="193"/>
      <c r="L496" s="198"/>
      <c r="M496" s="199"/>
      <c r="N496" s="200"/>
      <c r="O496" s="200"/>
      <c r="P496" s="200"/>
      <c r="Q496" s="200"/>
      <c r="R496" s="200"/>
      <c r="S496" s="200"/>
      <c r="T496" s="201"/>
      <c r="AT496" s="202" t="s">
        <v>137</v>
      </c>
      <c r="AU496" s="202" t="s">
        <v>86</v>
      </c>
      <c r="AV496" s="13" t="s">
        <v>84</v>
      </c>
      <c r="AW496" s="13" t="s">
        <v>37</v>
      </c>
      <c r="AX496" s="13" t="s">
        <v>76</v>
      </c>
      <c r="AY496" s="202" t="s">
        <v>121</v>
      </c>
    </row>
    <row r="497" spans="1:65" s="14" customFormat="1" ht="11.25">
      <c r="B497" s="203"/>
      <c r="C497" s="204"/>
      <c r="D497" s="194" t="s">
        <v>137</v>
      </c>
      <c r="E497" s="205" t="s">
        <v>19</v>
      </c>
      <c r="F497" s="206" t="s">
        <v>616</v>
      </c>
      <c r="G497" s="204"/>
      <c r="H497" s="207">
        <v>23.1</v>
      </c>
      <c r="I497" s="208"/>
      <c r="J497" s="204"/>
      <c r="K497" s="204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137</v>
      </c>
      <c r="AU497" s="213" t="s">
        <v>86</v>
      </c>
      <c r="AV497" s="14" t="s">
        <v>86</v>
      </c>
      <c r="AW497" s="14" t="s">
        <v>37</v>
      </c>
      <c r="AX497" s="14" t="s">
        <v>76</v>
      </c>
      <c r="AY497" s="213" t="s">
        <v>121</v>
      </c>
    </row>
    <row r="498" spans="1:65" s="13" customFormat="1" ht="11.25">
      <c r="B498" s="192"/>
      <c r="C498" s="193"/>
      <c r="D498" s="194" t="s">
        <v>137</v>
      </c>
      <c r="E498" s="195" t="s">
        <v>19</v>
      </c>
      <c r="F498" s="196" t="s">
        <v>617</v>
      </c>
      <c r="G498" s="193"/>
      <c r="H498" s="195" t="s">
        <v>19</v>
      </c>
      <c r="I498" s="197"/>
      <c r="J498" s="193"/>
      <c r="K498" s="193"/>
      <c r="L498" s="198"/>
      <c r="M498" s="199"/>
      <c r="N498" s="200"/>
      <c r="O498" s="200"/>
      <c r="P498" s="200"/>
      <c r="Q498" s="200"/>
      <c r="R498" s="200"/>
      <c r="S498" s="200"/>
      <c r="T498" s="201"/>
      <c r="AT498" s="202" t="s">
        <v>137</v>
      </c>
      <c r="AU498" s="202" t="s">
        <v>86</v>
      </c>
      <c r="AV498" s="13" t="s">
        <v>84</v>
      </c>
      <c r="AW498" s="13" t="s">
        <v>37</v>
      </c>
      <c r="AX498" s="13" t="s">
        <v>76</v>
      </c>
      <c r="AY498" s="202" t="s">
        <v>121</v>
      </c>
    </row>
    <row r="499" spans="1:65" s="14" customFormat="1" ht="11.25">
      <c r="B499" s="203"/>
      <c r="C499" s="204"/>
      <c r="D499" s="194" t="s">
        <v>137</v>
      </c>
      <c r="E499" s="205" t="s">
        <v>19</v>
      </c>
      <c r="F499" s="206" t="s">
        <v>618</v>
      </c>
      <c r="G499" s="204"/>
      <c r="H499" s="207">
        <v>18.350000000000001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137</v>
      </c>
      <c r="AU499" s="213" t="s">
        <v>86</v>
      </c>
      <c r="AV499" s="14" t="s">
        <v>86</v>
      </c>
      <c r="AW499" s="14" t="s">
        <v>37</v>
      </c>
      <c r="AX499" s="14" t="s">
        <v>76</v>
      </c>
      <c r="AY499" s="213" t="s">
        <v>121</v>
      </c>
    </row>
    <row r="500" spans="1:65" s="15" customFormat="1" ht="11.25">
      <c r="B500" s="214"/>
      <c r="C500" s="215"/>
      <c r="D500" s="194" t="s">
        <v>137</v>
      </c>
      <c r="E500" s="216" t="s">
        <v>19</v>
      </c>
      <c r="F500" s="217" t="s">
        <v>142</v>
      </c>
      <c r="G500" s="215"/>
      <c r="H500" s="218">
        <v>52.13</v>
      </c>
      <c r="I500" s="219"/>
      <c r="J500" s="215"/>
      <c r="K500" s="215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137</v>
      </c>
      <c r="AU500" s="224" t="s">
        <v>86</v>
      </c>
      <c r="AV500" s="15" t="s">
        <v>128</v>
      </c>
      <c r="AW500" s="15" t="s">
        <v>37</v>
      </c>
      <c r="AX500" s="15" t="s">
        <v>84</v>
      </c>
      <c r="AY500" s="224" t="s">
        <v>121</v>
      </c>
    </row>
    <row r="501" spans="1:65" s="2" customFormat="1" ht="24.2" customHeight="1">
      <c r="A501" s="35"/>
      <c r="B501" s="36"/>
      <c r="C501" s="174" t="s">
        <v>619</v>
      </c>
      <c r="D501" s="174" t="s">
        <v>123</v>
      </c>
      <c r="E501" s="175" t="s">
        <v>620</v>
      </c>
      <c r="F501" s="176" t="s">
        <v>621</v>
      </c>
      <c r="G501" s="177" t="s">
        <v>472</v>
      </c>
      <c r="H501" s="178">
        <v>67.69</v>
      </c>
      <c r="I501" s="179"/>
      <c r="J501" s="180">
        <f>ROUND(I501*H501,2)</f>
        <v>0</v>
      </c>
      <c r="K501" s="176" t="s">
        <v>127</v>
      </c>
      <c r="L501" s="40"/>
      <c r="M501" s="181" t="s">
        <v>19</v>
      </c>
      <c r="N501" s="182" t="s">
        <v>47</v>
      </c>
      <c r="O501" s="65"/>
      <c r="P501" s="183">
        <f>O501*H501</f>
        <v>0</v>
      </c>
      <c r="Q501" s="183">
        <v>4.9100000000000003E-3</v>
      </c>
      <c r="R501" s="183">
        <f>Q501*H501</f>
        <v>0.33235789999999998</v>
      </c>
      <c r="S501" s="183">
        <v>0</v>
      </c>
      <c r="T501" s="18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5" t="s">
        <v>128</v>
      </c>
      <c r="AT501" s="185" t="s">
        <v>123</v>
      </c>
      <c r="AU501" s="185" t="s">
        <v>86</v>
      </c>
      <c r="AY501" s="18" t="s">
        <v>121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8" t="s">
        <v>84</v>
      </c>
      <c r="BK501" s="186">
        <f>ROUND(I501*H501,2)</f>
        <v>0</v>
      </c>
      <c r="BL501" s="18" t="s">
        <v>128</v>
      </c>
      <c r="BM501" s="185" t="s">
        <v>622</v>
      </c>
    </row>
    <row r="502" spans="1:65" s="2" customFormat="1" ht="11.25">
      <c r="A502" s="35"/>
      <c r="B502" s="36"/>
      <c r="C502" s="37"/>
      <c r="D502" s="187" t="s">
        <v>130</v>
      </c>
      <c r="E502" s="37"/>
      <c r="F502" s="188" t="s">
        <v>623</v>
      </c>
      <c r="G502" s="37"/>
      <c r="H502" s="37"/>
      <c r="I502" s="189"/>
      <c r="J502" s="37"/>
      <c r="K502" s="37"/>
      <c r="L502" s="40"/>
      <c r="M502" s="190"/>
      <c r="N502" s="191"/>
      <c r="O502" s="65"/>
      <c r="P502" s="65"/>
      <c r="Q502" s="65"/>
      <c r="R502" s="65"/>
      <c r="S502" s="65"/>
      <c r="T502" s="66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130</v>
      </c>
      <c r="AU502" s="18" t="s">
        <v>86</v>
      </c>
    </row>
    <row r="503" spans="1:65" s="13" customFormat="1" ht="11.25">
      <c r="B503" s="192"/>
      <c r="C503" s="193"/>
      <c r="D503" s="194" t="s">
        <v>137</v>
      </c>
      <c r="E503" s="195" t="s">
        <v>19</v>
      </c>
      <c r="F503" s="196" t="s">
        <v>624</v>
      </c>
      <c r="G503" s="193"/>
      <c r="H503" s="195" t="s">
        <v>19</v>
      </c>
      <c r="I503" s="197"/>
      <c r="J503" s="193"/>
      <c r="K503" s="193"/>
      <c r="L503" s="198"/>
      <c r="M503" s="199"/>
      <c r="N503" s="200"/>
      <c r="O503" s="200"/>
      <c r="P503" s="200"/>
      <c r="Q503" s="200"/>
      <c r="R503" s="200"/>
      <c r="S503" s="200"/>
      <c r="T503" s="201"/>
      <c r="AT503" s="202" t="s">
        <v>137</v>
      </c>
      <c r="AU503" s="202" t="s">
        <v>86</v>
      </c>
      <c r="AV503" s="13" t="s">
        <v>84</v>
      </c>
      <c r="AW503" s="13" t="s">
        <v>37</v>
      </c>
      <c r="AX503" s="13" t="s">
        <v>76</v>
      </c>
      <c r="AY503" s="202" t="s">
        <v>121</v>
      </c>
    </row>
    <row r="504" spans="1:65" s="14" customFormat="1" ht="11.25">
      <c r="B504" s="203"/>
      <c r="C504" s="204"/>
      <c r="D504" s="194" t="s">
        <v>137</v>
      </c>
      <c r="E504" s="205" t="s">
        <v>19</v>
      </c>
      <c r="F504" s="206" t="s">
        <v>625</v>
      </c>
      <c r="G504" s="204"/>
      <c r="H504" s="207">
        <v>23.5</v>
      </c>
      <c r="I504" s="208"/>
      <c r="J504" s="204"/>
      <c r="K504" s="204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137</v>
      </c>
      <c r="AU504" s="213" t="s">
        <v>86</v>
      </c>
      <c r="AV504" s="14" t="s">
        <v>86</v>
      </c>
      <c r="AW504" s="14" t="s">
        <v>37</v>
      </c>
      <c r="AX504" s="14" t="s">
        <v>76</v>
      </c>
      <c r="AY504" s="213" t="s">
        <v>121</v>
      </c>
    </row>
    <row r="505" spans="1:65" s="13" customFormat="1" ht="11.25">
      <c r="B505" s="192"/>
      <c r="C505" s="193"/>
      <c r="D505" s="194" t="s">
        <v>137</v>
      </c>
      <c r="E505" s="195" t="s">
        <v>19</v>
      </c>
      <c r="F505" s="196" t="s">
        <v>626</v>
      </c>
      <c r="G505" s="193"/>
      <c r="H505" s="195" t="s">
        <v>19</v>
      </c>
      <c r="I505" s="197"/>
      <c r="J505" s="193"/>
      <c r="K505" s="193"/>
      <c r="L505" s="198"/>
      <c r="M505" s="199"/>
      <c r="N505" s="200"/>
      <c r="O505" s="200"/>
      <c r="P505" s="200"/>
      <c r="Q505" s="200"/>
      <c r="R505" s="200"/>
      <c r="S505" s="200"/>
      <c r="T505" s="201"/>
      <c r="AT505" s="202" t="s">
        <v>137</v>
      </c>
      <c r="AU505" s="202" t="s">
        <v>86</v>
      </c>
      <c r="AV505" s="13" t="s">
        <v>84</v>
      </c>
      <c r="AW505" s="13" t="s">
        <v>37</v>
      </c>
      <c r="AX505" s="13" t="s">
        <v>76</v>
      </c>
      <c r="AY505" s="202" t="s">
        <v>121</v>
      </c>
    </row>
    <row r="506" spans="1:65" s="14" customFormat="1" ht="11.25">
      <c r="B506" s="203"/>
      <c r="C506" s="204"/>
      <c r="D506" s="194" t="s">
        <v>137</v>
      </c>
      <c r="E506" s="205" t="s">
        <v>19</v>
      </c>
      <c r="F506" s="206" t="s">
        <v>627</v>
      </c>
      <c r="G506" s="204"/>
      <c r="H506" s="207">
        <v>7.8</v>
      </c>
      <c r="I506" s="208"/>
      <c r="J506" s="204"/>
      <c r="K506" s="204"/>
      <c r="L506" s="209"/>
      <c r="M506" s="210"/>
      <c r="N506" s="211"/>
      <c r="O506" s="211"/>
      <c r="P506" s="211"/>
      <c r="Q506" s="211"/>
      <c r="R506" s="211"/>
      <c r="S506" s="211"/>
      <c r="T506" s="212"/>
      <c r="AT506" s="213" t="s">
        <v>137</v>
      </c>
      <c r="AU506" s="213" t="s">
        <v>86</v>
      </c>
      <c r="AV506" s="14" t="s">
        <v>86</v>
      </c>
      <c r="AW506" s="14" t="s">
        <v>37</v>
      </c>
      <c r="AX506" s="14" t="s">
        <v>76</v>
      </c>
      <c r="AY506" s="213" t="s">
        <v>121</v>
      </c>
    </row>
    <row r="507" spans="1:65" s="13" customFormat="1" ht="11.25">
      <c r="B507" s="192"/>
      <c r="C507" s="193"/>
      <c r="D507" s="194" t="s">
        <v>137</v>
      </c>
      <c r="E507" s="195" t="s">
        <v>19</v>
      </c>
      <c r="F507" s="196" t="s">
        <v>628</v>
      </c>
      <c r="G507" s="193"/>
      <c r="H507" s="195" t="s">
        <v>19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137</v>
      </c>
      <c r="AU507" s="202" t="s">
        <v>86</v>
      </c>
      <c r="AV507" s="13" t="s">
        <v>84</v>
      </c>
      <c r="AW507" s="13" t="s">
        <v>37</v>
      </c>
      <c r="AX507" s="13" t="s">
        <v>76</v>
      </c>
      <c r="AY507" s="202" t="s">
        <v>121</v>
      </c>
    </row>
    <row r="508" spans="1:65" s="14" customFormat="1" ht="11.25">
      <c r="B508" s="203"/>
      <c r="C508" s="204"/>
      <c r="D508" s="194" t="s">
        <v>137</v>
      </c>
      <c r="E508" s="205" t="s">
        <v>19</v>
      </c>
      <c r="F508" s="206" t="s">
        <v>629</v>
      </c>
      <c r="G508" s="204"/>
      <c r="H508" s="207">
        <v>36.39</v>
      </c>
      <c r="I508" s="208"/>
      <c r="J508" s="204"/>
      <c r="K508" s="204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137</v>
      </c>
      <c r="AU508" s="213" t="s">
        <v>86</v>
      </c>
      <c r="AV508" s="14" t="s">
        <v>86</v>
      </c>
      <c r="AW508" s="14" t="s">
        <v>37</v>
      </c>
      <c r="AX508" s="14" t="s">
        <v>76</v>
      </c>
      <c r="AY508" s="213" t="s">
        <v>121</v>
      </c>
    </row>
    <row r="509" spans="1:65" s="15" customFormat="1" ht="11.25">
      <c r="B509" s="214"/>
      <c r="C509" s="215"/>
      <c r="D509" s="194" t="s">
        <v>137</v>
      </c>
      <c r="E509" s="216" t="s">
        <v>19</v>
      </c>
      <c r="F509" s="217" t="s">
        <v>142</v>
      </c>
      <c r="G509" s="215"/>
      <c r="H509" s="218">
        <v>67.69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137</v>
      </c>
      <c r="AU509" s="224" t="s">
        <v>86</v>
      </c>
      <c r="AV509" s="15" t="s">
        <v>128</v>
      </c>
      <c r="AW509" s="15" t="s">
        <v>37</v>
      </c>
      <c r="AX509" s="15" t="s">
        <v>84</v>
      </c>
      <c r="AY509" s="224" t="s">
        <v>121</v>
      </c>
    </row>
    <row r="510" spans="1:65" s="2" customFormat="1" ht="24.2" customHeight="1">
      <c r="A510" s="35"/>
      <c r="B510" s="36"/>
      <c r="C510" s="174" t="s">
        <v>630</v>
      </c>
      <c r="D510" s="174" t="s">
        <v>123</v>
      </c>
      <c r="E510" s="175" t="s">
        <v>631</v>
      </c>
      <c r="F510" s="176" t="s">
        <v>632</v>
      </c>
      <c r="G510" s="177" t="s">
        <v>472</v>
      </c>
      <c r="H510" s="178">
        <v>66.95</v>
      </c>
      <c r="I510" s="179"/>
      <c r="J510" s="180">
        <f>ROUND(I510*H510,2)</f>
        <v>0</v>
      </c>
      <c r="K510" s="176" t="s">
        <v>127</v>
      </c>
      <c r="L510" s="40"/>
      <c r="M510" s="181" t="s">
        <v>19</v>
      </c>
      <c r="N510" s="182" t="s">
        <v>47</v>
      </c>
      <c r="O510" s="65"/>
      <c r="P510" s="183">
        <f>O510*H510</f>
        <v>0</v>
      </c>
      <c r="Q510" s="183">
        <v>8.2500000000000004E-3</v>
      </c>
      <c r="R510" s="183">
        <f>Q510*H510</f>
        <v>0.55233750000000004</v>
      </c>
      <c r="S510" s="183">
        <v>0</v>
      </c>
      <c r="T510" s="18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5" t="s">
        <v>128</v>
      </c>
      <c r="AT510" s="185" t="s">
        <v>123</v>
      </c>
      <c r="AU510" s="185" t="s">
        <v>86</v>
      </c>
      <c r="AY510" s="18" t="s">
        <v>121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18" t="s">
        <v>84</v>
      </c>
      <c r="BK510" s="186">
        <f>ROUND(I510*H510,2)</f>
        <v>0</v>
      </c>
      <c r="BL510" s="18" t="s">
        <v>128</v>
      </c>
      <c r="BM510" s="185" t="s">
        <v>633</v>
      </c>
    </row>
    <row r="511" spans="1:65" s="2" customFormat="1" ht="11.25">
      <c r="A511" s="35"/>
      <c r="B511" s="36"/>
      <c r="C511" s="37"/>
      <c r="D511" s="187" t="s">
        <v>130</v>
      </c>
      <c r="E511" s="37"/>
      <c r="F511" s="188" t="s">
        <v>634</v>
      </c>
      <c r="G511" s="37"/>
      <c r="H511" s="37"/>
      <c r="I511" s="189"/>
      <c r="J511" s="37"/>
      <c r="K511" s="37"/>
      <c r="L511" s="40"/>
      <c r="M511" s="190"/>
      <c r="N511" s="191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130</v>
      </c>
      <c r="AU511" s="18" t="s">
        <v>86</v>
      </c>
    </row>
    <row r="512" spans="1:65" s="13" customFormat="1" ht="11.25">
      <c r="B512" s="192"/>
      <c r="C512" s="193"/>
      <c r="D512" s="194" t="s">
        <v>137</v>
      </c>
      <c r="E512" s="195" t="s">
        <v>19</v>
      </c>
      <c r="F512" s="196" t="s">
        <v>613</v>
      </c>
      <c r="G512" s="193"/>
      <c r="H512" s="195" t="s">
        <v>19</v>
      </c>
      <c r="I512" s="197"/>
      <c r="J512" s="193"/>
      <c r="K512" s="193"/>
      <c r="L512" s="198"/>
      <c r="M512" s="199"/>
      <c r="N512" s="200"/>
      <c r="O512" s="200"/>
      <c r="P512" s="200"/>
      <c r="Q512" s="200"/>
      <c r="R512" s="200"/>
      <c r="S512" s="200"/>
      <c r="T512" s="201"/>
      <c r="AT512" s="202" t="s">
        <v>137</v>
      </c>
      <c r="AU512" s="202" t="s">
        <v>86</v>
      </c>
      <c r="AV512" s="13" t="s">
        <v>84</v>
      </c>
      <c r="AW512" s="13" t="s">
        <v>37</v>
      </c>
      <c r="AX512" s="13" t="s">
        <v>76</v>
      </c>
      <c r="AY512" s="202" t="s">
        <v>121</v>
      </c>
    </row>
    <row r="513" spans="1:65" s="14" customFormat="1" ht="11.25">
      <c r="B513" s="203"/>
      <c r="C513" s="204"/>
      <c r="D513" s="194" t="s">
        <v>137</v>
      </c>
      <c r="E513" s="205" t="s">
        <v>19</v>
      </c>
      <c r="F513" s="206" t="s">
        <v>635</v>
      </c>
      <c r="G513" s="204"/>
      <c r="H513" s="207">
        <v>31.62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137</v>
      </c>
      <c r="AU513" s="213" t="s">
        <v>86</v>
      </c>
      <c r="AV513" s="14" t="s">
        <v>86</v>
      </c>
      <c r="AW513" s="14" t="s">
        <v>37</v>
      </c>
      <c r="AX513" s="14" t="s">
        <v>76</v>
      </c>
      <c r="AY513" s="213" t="s">
        <v>121</v>
      </c>
    </row>
    <row r="514" spans="1:65" s="13" customFormat="1" ht="11.25">
      <c r="B514" s="192"/>
      <c r="C514" s="193"/>
      <c r="D514" s="194" t="s">
        <v>137</v>
      </c>
      <c r="E514" s="195" t="s">
        <v>19</v>
      </c>
      <c r="F514" s="196" t="s">
        <v>636</v>
      </c>
      <c r="G514" s="193"/>
      <c r="H514" s="195" t="s">
        <v>19</v>
      </c>
      <c r="I514" s="197"/>
      <c r="J514" s="193"/>
      <c r="K514" s="193"/>
      <c r="L514" s="198"/>
      <c r="M514" s="199"/>
      <c r="N514" s="200"/>
      <c r="O514" s="200"/>
      <c r="P514" s="200"/>
      <c r="Q514" s="200"/>
      <c r="R514" s="200"/>
      <c r="S514" s="200"/>
      <c r="T514" s="201"/>
      <c r="AT514" s="202" t="s">
        <v>137</v>
      </c>
      <c r="AU514" s="202" t="s">
        <v>86</v>
      </c>
      <c r="AV514" s="13" t="s">
        <v>84</v>
      </c>
      <c r="AW514" s="13" t="s">
        <v>37</v>
      </c>
      <c r="AX514" s="13" t="s">
        <v>76</v>
      </c>
      <c r="AY514" s="202" t="s">
        <v>121</v>
      </c>
    </row>
    <row r="515" spans="1:65" s="14" customFormat="1" ht="11.25">
      <c r="B515" s="203"/>
      <c r="C515" s="204"/>
      <c r="D515" s="194" t="s">
        <v>137</v>
      </c>
      <c r="E515" s="205" t="s">
        <v>19</v>
      </c>
      <c r="F515" s="206" t="s">
        <v>637</v>
      </c>
      <c r="G515" s="204"/>
      <c r="H515" s="207">
        <v>20.63</v>
      </c>
      <c r="I515" s="208"/>
      <c r="J515" s="204"/>
      <c r="K515" s="204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137</v>
      </c>
      <c r="AU515" s="213" t="s">
        <v>86</v>
      </c>
      <c r="AV515" s="14" t="s">
        <v>86</v>
      </c>
      <c r="AW515" s="14" t="s">
        <v>37</v>
      </c>
      <c r="AX515" s="14" t="s">
        <v>76</v>
      </c>
      <c r="AY515" s="213" t="s">
        <v>121</v>
      </c>
    </row>
    <row r="516" spans="1:65" s="13" customFormat="1" ht="11.25">
      <c r="B516" s="192"/>
      <c r="C516" s="193"/>
      <c r="D516" s="194" t="s">
        <v>137</v>
      </c>
      <c r="E516" s="195" t="s">
        <v>19</v>
      </c>
      <c r="F516" s="196" t="s">
        <v>638</v>
      </c>
      <c r="G516" s="193"/>
      <c r="H516" s="195" t="s">
        <v>19</v>
      </c>
      <c r="I516" s="197"/>
      <c r="J516" s="193"/>
      <c r="K516" s="193"/>
      <c r="L516" s="198"/>
      <c r="M516" s="199"/>
      <c r="N516" s="200"/>
      <c r="O516" s="200"/>
      <c r="P516" s="200"/>
      <c r="Q516" s="200"/>
      <c r="R516" s="200"/>
      <c r="S516" s="200"/>
      <c r="T516" s="201"/>
      <c r="AT516" s="202" t="s">
        <v>137</v>
      </c>
      <c r="AU516" s="202" t="s">
        <v>86</v>
      </c>
      <c r="AV516" s="13" t="s">
        <v>84</v>
      </c>
      <c r="AW516" s="13" t="s">
        <v>37</v>
      </c>
      <c r="AX516" s="13" t="s">
        <v>76</v>
      </c>
      <c r="AY516" s="202" t="s">
        <v>121</v>
      </c>
    </row>
    <row r="517" spans="1:65" s="14" customFormat="1" ht="11.25">
      <c r="B517" s="203"/>
      <c r="C517" s="204"/>
      <c r="D517" s="194" t="s">
        <v>137</v>
      </c>
      <c r="E517" s="205" t="s">
        <v>19</v>
      </c>
      <c r="F517" s="206" t="s">
        <v>639</v>
      </c>
      <c r="G517" s="204"/>
      <c r="H517" s="207">
        <v>4.8</v>
      </c>
      <c r="I517" s="208"/>
      <c r="J517" s="204"/>
      <c r="K517" s="204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137</v>
      </c>
      <c r="AU517" s="213" t="s">
        <v>86</v>
      </c>
      <c r="AV517" s="14" t="s">
        <v>86</v>
      </c>
      <c r="AW517" s="14" t="s">
        <v>37</v>
      </c>
      <c r="AX517" s="14" t="s">
        <v>76</v>
      </c>
      <c r="AY517" s="213" t="s">
        <v>121</v>
      </c>
    </row>
    <row r="518" spans="1:65" s="13" customFormat="1" ht="11.25">
      <c r="B518" s="192"/>
      <c r="C518" s="193"/>
      <c r="D518" s="194" t="s">
        <v>137</v>
      </c>
      <c r="E518" s="195" t="s">
        <v>19</v>
      </c>
      <c r="F518" s="196" t="s">
        <v>640</v>
      </c>
      <c r="G518" s="193"/>
      <c r="H518" s="195" t="s">
        <v>19</v>
      </c>
      <c r="I518" s="197"/>
      <c r="J518" s="193"/>
      <c r="K518" s="193"/>
      <c r="L518" s="198"/>
      <c r="M518" s="199"/>
      <c r="N518" s="200"/>
      <c r="O518" s="200"/>
      <c r="P518" s="200"/>
      <c r="Q518" s="200"/>
      <c r="R518" s="200"/>
      <c r="S518" s="200"/>
      <c r="T518" s="201"/>
      <c r="AT518" s="202" t="s">
        <v>137</v>
      </c>
      <c r="AU518" s="202" t="s">
        <v>86</v>
      </c>
      <c r="AV518" s="13" t="s">
        <v>84</v>
      </c>
      <c r="AW518" s="13" t="s">
        <v>37</v>
      </c>
      <c r="AX518" s="13" t="s">
        <v>76</v>
      </c>
      <c r="AY518" s="202" t="s">
        <v>121</v>
      </c>
    </row>
    <row r="519" spans="1:65" s="14" customFormat="1" ht="11.25">
      <c r="B519" s="203"/>
      <c r="C519" s="204"/>
      <c r="D519" s="194" t="s">
        <v>137</v>
      </c>
      <c r="E519" s="205" t="s">
        <v>19</v>
      </c>
      <c r="F519" s="206" t="s">
        <v>641</v>
      </c>
      <c r="G519" s="204"/>
      <c r="H519" s="207">
        <v>9.9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137</v>
      </c>
      <c r="AU519" s="213" t="s">
        <v>86</v>
      </c>
      <c r="AV519" s="14" t="s">
        <v>86</v>
      </c>
      <c r="AW519" s="14" t="s">
        <v>37</v>
      </c>
      <c r="AX519" s="14" t="s">
        <v>76</v>
      </c>
      <c r="AY519" s="213" t="s">
        <v>121</v>
      </c>
    </row>
    <row r="520" spans="1:65" s="15" customFormat="1" ht="11.25">
      <c r="B520" s="214"/>
      <c r="C520" s="215"/>
      <c r="D520" s="194" t="s">
        <v>137</v>
      </c>
      <c r="E520" s="216" t="s">
        <v>19</v>
      </c>
      <c r="F520" s="217" t="s">
        <v>142</v>
      </c>
      <c r="G520" s="215"/>
      <c r="H520" s="218">
        <v>66.95</v>
      </c>
      <c r="I520" s="219"/>
      <c r="J520" s="215"/>
      <c r="K520" s="215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137</v>
      </c>
      <c r="AU520" s="224" t="s">
        <v>86</v>
      </c>
      <c r="AV520" s="15" t="s">
        <v>128</v>
      </c>
      <c r="AW520" s="15" t="s">
        <v>37</v>
      </c>
      <c r="AX520" s="15" t="s">
        <v>84</v>
      </c>
      <c r="AY520" s="224" t="s">
        <v>121</v>
      </c>
    </row>
    <row r="521" spans="1:65" s="2" customFormat="1" ht="24.2" customHeight="1">
      <c r="A521" s="35"/>
      <c r="B521" s="36"/>
      <c r="C521" s="174" t="s">
        <v>642</v>
      </c>
      <c r="D521" s="174" t="s">
        <v>123</v>
      </c>
      <c r="E521" s="175" t="s">
        <v>643</v>
      </c>
      <c r="F521" s="176" t="s">
        <v>644</v>
      </c>
      <c r="G521" s="177" t="s">
        <v>472</v>
      </c>
      <c r="H521" s="178">
        <v>14.9</v>
      </c>
      <c r="I521" s="179"/>
      <c r="J521" s="180">
        <f>ROUND(I521*H521,2)</f>
        <v>0</v>
      </c>
      <c r="K521" s="176" t="s">
        <v>127</v>
      </c>
      <c r="L521" s="40"/>
      <c r="M521" s="181" t="s">
        <v>19</v>
      </c>
      <c r="N521" s="182" t="s">
        <v>47</v>
      </c>
      <c r="O521" s="65"/>
      <c r="P521" s="183">
        <f>O521*H521</f>
        <v>0</v>
      </c>
      <c r="Q521" s="183">
        <v>1.323E-2</v>
      </c>
      <c r="R521" s="183">
        <f>Q521*H521</f>
        <v>0.19712700000000002</v>
      </c>
      <c r="S521" s="183">
        <v>0</v>
      </c>
      <c r="T521" s="184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185" t="s">
        <v>128</v>
      </c>
      <c r="AT521" s="185" t="s">
        <v>123</v>
      </c>
      <c r="AU521" s="185" t="s">
        <v>86</v>
      </c>
      <c r="AY521" s="18" t="s">
        <v>121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18" t="s">
        <v>84</v>
      </c>
      <c r="BK521" s="186">
        <f>ROUND(I521*H521,2)</f>
        <v>0</v>
      </c>
      <c r="BL521" s="18" t="s">
        <v>128</v>
      </c>
      <c r="BM521" s="185" t="s">
        <v>645</v>
      </c>
    </row>
    <row r="522" spans="1:65" s="2" customFormat="1" ht="11.25">
      <c r="A522" s="35"/>
      <c r="B522" s="36"/>
      <c r="C522" s="37"/>
      <c r="D522" s="187" t="s">
        <v>130</v>
      </c>
      <c r="E522" s="37"/>
      <c r="F522" s="188" t="s">
        <v>646</v>
      </c>
      <c r="G522" s="37"/>
      <c r="H522" s="37"/>
      <c r="I522" s="189"/>
      <c r="J522" s="37"/>
      <c r="K522" s="37"/>
      <c r="L522" s="40"/>
      <c r="M522" s="190"/>
      <c r="N522" s="191"/>
      <c r="O522" s="65"/>
      <c r="P522" s="65"/>
      <c r="Q522" s="65"/>
      <c r="R522" s="65"/>
      <c r="S522" s="65"/>
      <c r="T522" s="66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130</v>
      </c>
      <c r="AU522" s="18" t="s">
        <v>86</v>
      </c>
    </row>
    <row r="523" spans="1:65" s="13" customFormat="1" ht="11.25">
      <c r="B523" s="192"/>
      <c r="C523" s="193"/>
      <c r="D523" s="194" t="s">
        <v>137</v>
      </c>
      <c r="E523" s="195" t="s">
        <v>19</v>
      </c>
      <c r="F523" s="196" t="s">
        <v>613</v>
      </c>
      <c r="G523" s="193"/>
      <c r="H523" s="195" t="s">
        <v>19</v>
      </c>
      <c r="I523" s="197"/>
      <c r="J523" s="193"/>
      <c r="K523" s="193"/>
      <c r="L523" s="198"/>
      <c r="M523" s="199"/>
      <c r="N523" s="200"/>
      <c r="O523" s="200"/>
      <c r="P523" s="200"/>
      <c r="Q523" s="200"/>
      <c r="R523" s="200"/>
      <c r="S523" s="200"/>
      <c r="T523" s="201"/>
      <c r="AT523" s="202" t="s">
        <v>137</v>
      </c>
      <c r="AU523" s="202" t="s">
        <v>86</v>
      </c>
      <c r="AV523" s="13" t="s">
        <v>84</v>
      </c>
      <c r="AW523" s="13" t="s">
        <v>37</v>
      </c>
      <c r="AX523" s="13" t="s">
        <v>76</v>
      </c>
      <c r="AY523" s="202" t="s">
        <v>121</v>
      </c>
    </row>
    <row r="524" spans="1:65" s="14" customFormat="1" ht="11.25">
      <c r="B524" s="203"/>
      <c r="C524" s="204"/>
      <c r="D524" s="194" t="s">
        <v>137</v>
      </c>
      <c r="E524" s="205" t="s">
        <v>19</v>
      </c>
      <c r="F524" s="206" t="s">
        <v>647</v>
      </c>
      <c r="G524" s="204"/>
      <c r="H524" s="207">
        <v>14.9</v>
      </c>
      <c r="I524" s="208"/>
      <c r="J524" s="204"/>
      <c r="K524" s="204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137</v>
      </c>
      <c r="AU524" s="213" t="s">
        <v>86</v>
      </c>
      <c r="AV524" s="14" t="s">
        <v>86</v>
      </c>
      <c r="AW524" s="14" t="s">
        <v>37</v>
      </c>
      <c r="AX524" s="14" t="s">
        <v>84</v>
      </c>
      <c r="AY524" s="213" t="s">
        <v>121</v>
      </c>
    </row>
    <row r="525" spans="1:65" s="2" customFormat="1" ht="24.2" customHeight="1">
      <c r="A525" s="35"/>
      <c r="B525" s="36"/>
      <c r="C525" s="174" t="s">
        <v>648</v>
      </c>
      <c r="D525" s="174" t="s">
        <v>123</v>
      </c>
      <c r="E525" s="175" t="s">
        <v>649</v>
      </c>
      <c r="F525" s="176" t="s">
        <v>650</v>
      </c>
      <c r="G525" s="177" t="s">
        <v>472</v>
      </c>
      <c r="H525" s="178">
        <v>13</v>
      </c>
      <c r="I525" s="179"/>
      <c r="J525" s="180">
        <f>ROUND(I525*H525,2)</f>
        <v>0</v>
      </c>
      <c r="K525" s="176" t="s">
        <v>127</v>
      </c>
      <c r="L525" s="40"/>
      <c r="M525" s="181" t="s">
        <v>19</v>
      </c>
      <c r="N525" s="182" t="s">
        <v>47</v>
      </c>
      <c r="O525" s="65"/>
      <c r="P525" s="183">
        <f>O525*H525</f>
        <v>0</v>
      </c>
      <c r="Q525" s="183">
        <v>1.255E-2</v>
      </c>
      <c r="R525" s="183">
        <f>Q525*H525</f>
        <v>0.16315000000000002</v>
      </c>
      <c r="S525" s="183">
        <v>0</v>
      </c>
      <c r="T525" s="18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85" t="s">
        <v>128</v>
      </c>
      <c r="AT525" s="185" t="s">
        <v>123</v>
      </c>
      <c r="AU525" s="185" t="s">
        <v>86</v>
      </c>
      <c r="AY525" s="18" t="s">
        <v>121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8" t="s">
        <v>84</v>
      </c>
      <c r="BK525" s="186">
        <f>ROUND(I525*H525,2)</f>
        <v>0</v>
      </c>
      <c r="BL525" s="18" t="s">
        <v>128</v>
      </c>
      <c r="BM525" s="185" t="s">
        <v>651</v>
      </c>
    </row>
    <row r="526" spans="1:65" s="2" customFormat="1" ht="11.25">
      <c r="A526" s="35"/>
      <c r="B526" s="36"/>
      <c r="C526" s="37"/>
      <c r="D526" s="187" t="s">
        <v>130</v>
      </c>
      <c r="E526" s="37"/>
      <c r="F526" s="188" t="s">
        <v>652</v>
      </c>
      <c r="G526" s="37"/>
      <c r="H526" s="37"/>
      <c r="I526" s="189"/>
      <c r="J526" s="37"/>
      <c r="K526" s="37"/>
      <c r="L526" s="40"/>
      <c r="M526" s="190"/>
      <c r="N526" s="191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130</v>
      </c>
      <c r="AU526" s="18" t="s">
        <v>86</v>
      </c>
    </row>
    <row r="527" spans="1:65" s="13" customFormat="1" ht="11.25">
      <c r="B527" s="192"/>
      <c r="C527" s="193"/>
      <c r="D527" s="194" t="s">
        <v>137</v>
      </c>
      <c r="E527" s="195" t="s">
        <v>19</v>
      </c>
      <c r="F527" s="196" t="s">
        <v>653</v>
      </c>
      <c r="G527" s="193"/>
      <c r="H527" s="195" t="s">
        <v>19</v>
      </c>
      <c r="I527" s="197"/>
      <c r="J527" s="193"/>
      <c r="K527" s="193"/>
      <c r="L527" s="198"/>
      <c r="M527" s="199"/>
      <c r="N527" s="200"/>
      <c r="O527" s="200"/>
      <c r="P527" s="200"/>
      <c r="Q527" s="200"/>
      <c r="R527" s="200"/>
      <c r="S527" s="200"/>
      <c r="T527" s="201"/>
      <c r="AT527" s="202" t="s">
        <v>137</v>
      </c>
      <c r="AU527" s="202" t="s">
        <v>86</v>
      </c>
      <c r="AV527" s="13" t="s">
        <v>84</v>
      </c>
      <c r="AW527" s="13" t="s">
        <v>37</v>
      </c>
      <c r="AX527" s="13" t="s">
        <v>76</v>
      </c>
      <c r="AY527" s="202" t="s">
        <v>121</v>
      </c>
    </row>
    <row r="528" spans="1:65" s="14" customFormat="1" ht="11.25">
      <c r="B528" s="203"/>
      <c r="C528" s="204"/>
      <c r="D528" s="194" t="s">
        <v>137</v>
      </c>
      <c r="E528" s="205" t="s">
        <v>19</v>
      </c>
      <c r="F528" s="206" t="s">
        <v>654</v>
      </c>
      <c r="G528" s="204"/>
      <c r="H528" s="207">
        <v>13</v>
      </c>
      <c r="I528" s="208"/>
      <c r="J528" s="204"/>
      <c r="K528" s="204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137</v>
      </c>
      <c r="AU528" s="213" t="s">
        <v>86</v>
      </c>
      <c r="AV528" s="14" t="s">
        <v>86</v>
      </c>
      <c r="AW528" s="14" t="s">
        <v>37</v>
      </c>
      <c r="AX528" s="14" t="s">
        <v>84</v>
      </c>
      <c r="AY528" s="213" t="s">
        <v>121</v>
      </c>
    </row>
    <row r="529" spans="1:65" s="2" customFormat="1" ht="24.2" customHeight="1">
      <c r="A529" s="35"/>
      <c r="B529" s="36"/>
      <c r="C529" s="174" t="s">
        <v>655</v>
      </c>
      <c r="D529" s="174" t="s">
        <v>123</v>
      </c>
      <c r="E529" s="175" t="s">
        <v>656</v>
      </c>
      <c r="F529" s="176" t="s">
        <v>657</v>
      </c>
      <c r="G529" s="177" t="s">
        <v>472</v>
      </c>
      <c r="H529" s="178">
        <v>43.75</v>
      </c>
      <c r="I529" s="179"/>
      <c r="J529" s="180">
        <f>ROUND(I529*H529,2)</f>
        <v>0</v>
      </c>
      <c r="K529" s="176" t="s">
        <v>127</v>
      </c>
      <c r="L529" s="40"/>
      <c r="M529" s="181" t="s">
        <v>19</v>
      </c>
      <c r="N529" s="182" t="s">
        <v>47</v>
      </c>
      <c r="O529" s="65"/>
      <c r="P529" s="183">
        <f>O529*H529</f>
        <v>0</v>
      </c>
      <c r="Q529" s="183">
        <v>1.6420000000000001E-2</v>
      </c>
      <c r="R529" s="183">
        <f>Q529*H529</f>
        <v>0.71837499999999999</v>
      </c>
      <c r="S529" s="183">
        <v>0</v>
      </c>
      <c r="T529" s="184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85" t="s">
        <v>128</v>
      </c>
      <c r="AT529" s="185" t="s">
        <v>123</v>
      </c>
      <c r="AU529" s="185" t="s">
        <v>86</v>
      </c>
      <c r="AY529" s="18" t="s">
        <v>121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18" t="s">
        <v>84</v>
      </c>
      <c r="BK529" s="186">
        <f>ROUND(I529*H529,2)</f>
        <v>0</v>
      </c>
      <c r="BL529" s="18" t="s">
        <v>128</v>
      </c>
      <c r="BM529" s="185" t="s">
        <v>658</v>
      </c>
    </row>
    <row r="530" spans="1:65" s="2" customFormat="1" ht="11.25">
      <c r="A530" s="35"/>
      <c r="B530" s="36"/>
      <c r="C530" s="37"/>
      <c r="D530" s="187" t="s">
        <v>130</v>
      </c>
      <c r="E530" s="37"/>
      <c r="F530" s="188" t="s">
        <v>659</v>
      </c>
      <c r="G530" s="37"/>
      <c r="H530" s="37"/>
      <c r="I530" s="189"/>
      <c r="J530" s="37"/>
      <c r="K530" s="37"/>
      <c r="L530" s="40"/>
      <c r="M530" s="190"/>
      <c r="N530" s="191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130</v>
      </c>
      <c r="AU530" s="18" t="s">
        <v>86</v>
      </c>
    </row>
    <row r="531" spans="1:65" s="13" customFormat="1" ht="11.25">
      <c r="B531" s="192"/>
      <c r="C531" s="193"/>
      <c r="D531" s="194" t="s">
        <v>137</v>
      </c>
      <c r="E531" s="195" t="s">
        <v>19</v>
      </c>
      <c r="F531" s="196" t="s">
        <v>613</v>
      </c>
      <c r="G531" s="193"/>
      <c r="H531" s="195" t="s">
        <v>19</v>
      </c>
      <c r="I531" s="197"/>
      <c r="J531" s="193"/>
      <c r="K531" s="193"/>
      <c r="L531" s="198"/>
      <c r="M531" s="199"/>
      <c r="N531" s="200"/>
      <c r="O531" s="200"/>
      <c r="P531" s="200"/>
      <c r="Q531" s="200"/>
      <c r="R531" s="200"/>
      <c r="S531" s="200"/>
      <c r="T531" s="201"/>
      <c r="AT531" s="202" t="s">
        <v>137</v>
      </c>
      <c r="AU531" s="202" t="s">
        <v>86</v>
      </c>
      <c r="AV531" s="13" t="s">
        <v>84</v>
      </c>
      <c r="AW531" s="13" t="s">
        <v>37</v>
      </c>
      <c r="AX531" s="13" t="s">
        <v>76</v>
      </c>
      <c r="AY531" s="202" t="s">
        <v>121</v>
      </c>
    </row>
    <row r="532" spans="1:65" s="14" customFormat="1" ht="11.25">
      <c r="B532" s="203"/>
      <c r="C532" s="204"/>
      <c r="D532" s="194" t="s">
        <v>137</v>
      </c>
      <c r="E532" s="205" t="s">
        <v>19</v>
      </c>
      <c r="F532" s="206" t="s">
        <v>660</v>
      </c>
      <c r="G532" s="204"/>
      <c r="H532" s="207">
        <v>43.75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137</v>
      </c>
      <c r="AU532" s="213" t="s">
        <v>86</v>
      </c>
      <c r="AV532" s="14" t="s">
        <v>86</v>
      </c>
      <c r="AW532" s="14" t="s">
        <v>37</v>
      </c>
      <c r="AX532" s="14" t="s">
        <v>76</v>
      </c>
      <c r="AY532" s="213" t="s">
        <v>121</v>
      </c>
    </row>
    <row r="533" spans="1:65" s="15" customFormat="1" ht="11.25">
      <c r="B533" s="214"/>
      <c r="C533" s="215"/>
      <c r="D533" s="194" t="s">
        <v>137</v>
      </c>
      <c r="E533" s="216" t="s">
        <v>19</v>
      </c>
      <c r="F533" s="217" t="s">
        <v>142</v>
      </c>
      <c r="G533" s="215"/>
      <c r="H533" s="218">
        <v>43.75</v>
      </c>
      <c r="I533" s="219"/>
      <c r="J533" s="215"/>
      <c r="K533" s="215"/>
      <c r="L533" s="220"/>
      <c r="M533" s="221"/>
      <c r="N533" s="222"/>
      <c r="O533" s="222"/>
      <c r="P533" s="222"/>
      <c r="Q533" s="222"/>
      <c r="R533" s="222"/>
      <c r="S533" s="222"/>
      <c r="T533" s="223"/>
      <c r="AT533" s="224" t="s">
        <v>137</v>
      </c>
      <c r="AU533" s="224" t="s">
        <v>86</v>
      </c>
      <c r="AV533" s="15" t="s">
        <v>128</v>
      </c>
      <c r="AW533" s="15" t="s">
        <v>37</v>
      </c>
      <c r="AX533" s="15" t="s">
        <v>84</v>
      </c>
      <c r="AY533" s="224" t="s">
        <v>121</v>
      </c>
    </row>
    <row r="534" spans="1:65" s="2" customFormat="1" ht="24.2" customHeight="1">
      <c r="A534" s="35"/>
      <c r="B534" s="36"/>
      <c r="C534" s="174" t="s">
        <v>661</v>
      </c>
      <c r="D534" s="174" t="s">
        <v>123</v>
      </c>
      <c r="E534" s="175" t="s">
        <v>662</v>
      </c>
      <c r="F534" s="176" t="s">
        <v>663</v>
      </c>
      <c r="G534" s="177" t="s">
        <v>472</v>
      </c>
      <c r="H534" s="178">
        <v>46.24</v>
      </c>
      <c r="I534" s="179"/>
      <c r="J534" s="180">
        <f>ROUND(I534*H534,2)</f>
        <v>0</v>
      </c>
      <c r="K534" s="176" t="s">
        <v>127</v>
      </c>
      <c r="L534" s="40"/>
      <c r="M534" s="181" t="s">
        <v>19</v>
      </c>
      <c r="N534" s="182" t="s">
        <v>47</v>
      </c>
      <c r="O534" s="65"/>
      <c r="P534" s="183">
        <f>O534*H534</f>
        <v>0</v>
      </c>
      <c r="Q534" s="183">
        <v>1.8100000000000002E-2</v>
      </c>
      <c r="R534" s="183">
        <f>Q534*H534</f>
        <v>0.83694400000000013</v>
      </c>
      <c r="S534" s="183">
        <v>0</v>
      </c>
      <c r="T534" s="184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85" t="s">
        <v>128</v>
      </c>
      <c r="AT534" s="185" t="s">
        <v>123</v>
      </c>
      <c r="AU534" s="185" t="s">
        <v>86</v>
      </c>
      <c r="AY534" s="18" t="s">
        <v>121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18" t="s">
        <v>84</v>
      </c>
      <c r="BK534" s="186">
        <f>ROUND(I534*H534,2)</f>
        <v>0</v>
      </c>
      <c r="BL534" s="18" t="s">
        <v>128</v>
      </c>
      <c r="BM534" s="185" t="s">
        <v>664</v>
      </c>
    </row>
    <row r="535" spans="1:65" s="2" customFormat="1" ht="11.25">
      <c r="A535" s="35"/>
      <c r="B535" s="36"/>
      <c r="C535" s="37"/>
      <c r="D535" s="187" t="s">
        <v>130</v>
      </c>
      <c r="E535" s="37"/>
      <c r="F535" s="188" t="s">
        <v>665</v>
      </c>
      <c r="G535" s="37"/>
      <c r="H535" s="37"/>
      <c r="I535" s="189"/>
      <c r="J535" s="37"/>
      <c r="K535" s="37"/>
      <c r="L535" s="40"/>
      <c r="M535" s="190"/>
      <c r="N535" s="191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130</v>
      </c>
      <c r="AU535" s="18" t="s">
        <v>86</v>
      </c>
    </row>
    <row r="536" spans="1:65" s="13" customFormat="1" ht="11.25">
      <c r="B536" s="192"/>
      <c r="C536" s="193"/>
      <c r="D536" s="194" t="s">
        <v>137</v>
      </c>
      <c r="E536" s="195" t="s">
        <v>19</v>
      </c>
      <c r="F536" s="196" t="s">
        <v>613</v>
      </c>
      <c r="G536" s="193"/>
      <c r="H536" s="195" t="s">
        <v>19</v>
      </c>
      <c r="I536" s="197"/>
      <c r="J536" s="193"/>
      <c r="K536" s="193"/>
      <c r="L536" s="198"/>
      <c r="M536" s="199"/>
      <c r="N536" s="200"/>
      <c r="O536" s="200"/>
      <c r="P536" s="200"/>
      <c r="Q536" s="200"/>
      <c r="R536" s="200"/>
      <c r="S536" s="200"/>
      <c r="T536" s="201"/>
      <c r="AT536" s="202" t="s">
        <v>137</v>
      </c>
      <c r="AU536" s="202" t="s">
        <v>86</v>
      </c>
      <c r="AV536" s="13" t="s">
        <v>84</v>
      </c>
      <c r="AW536" s="13" t="s">
        <v>37</v>
      </c>
      <c r="AX536" s="13" t="s">
        <v>76</v>
      </c>
      <c r="AY536" s="202" t="s">
        <v>121</v>
      </c>
    </row>
    <row r="537" spans="1:65" s="14" customFormat="1" ht="11.25">
      <c r="B537" s="203"/>
      <c r="C537" s="204"/>
      <c r="D537" s="194" t="s">
        <v>137</v>
      </c>
      <c r="E537" s="205" t="s">
        <v>19</v>
      </c>
      <c r="F537" s="206" t="s">
        <v>666</v>
      </c>
      <c r="G537" s="204"/>
      <c r="H537" s="207">
        <v>46.24</v>
      </c>
      <c r="I537" s="208"/>
      <c r="J537" s="204"/>
      <c r="K537" s="204"/>
      <c r="L537" s="209"/>
      <c r="M537" s="210"/>
      <c r="N537" s="211"/>
      <c r="O537" s="211"/>
      <c r="P537" s="211"/>
      <c r="Q537" s="211"/>
      <c r="R537" s="211"/>
      <c r="S537" s="211"/>
      <c r="T537" s="212"/>
      <c r="AT537" s="213" t="s">
        <v>137</v>
      </c>
      <c r="AU537" s="213" t="s">
        <v>86</v>
      </c>
      <c r="AV537" s="14" t="s">
        <v>86</v>
      </c>
      <c r="AW537" s="14" t="s">
        <v>37</v>
      </c>
      <c r="AX537" s="14" t="s">
        <v>84</v>
      </c>
      <c r="AY537" s="213" t="s">
        <v>121</v>
      </c>
    </row>
    <row r="538" spans="1:65" s="2" customFormat="1" ht="16.5" customHeight="1">
      <c r="A538" s="35"/>
      <c r="B538" s="36"/>
      <c r="C538" s="174" t="s">
        <v>667</v>
      </c>
      <c r="D538" s="174" t="s">
        <v>123</v>
      </c>
      <c r="E538" s="175" t="s">
        <v>668</v>
      </c>
      <c r="F538" s="176" t="s">
        <v>669</v>
      </c>
      <c r="G538" s="177" t="s">
        <v>167</v>
      </c>
      <c r="H538" s="178">
        <v>33.520000000000003</v>
      </c>
      <c r="I538" s="179"/>
      <c r="J538" s="180">
        <f>ROUND(I538*H538,2)</f>
        <v>0</v>
      </c>
      <c r="K538" s="176" t="s">
        <v>127</v>
      </c>
      <c r="L538" s="40"/>
      <c r="M538" s="181" t="s">
        <v>19</v>
      </c>
      <c r="N538" s="182" t="s">
        <v>47</v>
      </c>
      <c r="O538" s="65"/>
      <c r="P538" s="183">
        <f>O538*H538</f>
        <v>0</v>
      </c>
      <c r="Q538" s="183">
        <v>0</v>
      </c>
      <c r="R538" s="183">
        <f>Q538*H538</f>
        <v>0</v>
      </c>
      <c r="S538" s="183">
        <v>0.36</v>
      </c>
      <c r="T538" s="184">
        <f>S538*H538</f>
        <v>12.067200000000001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85" t="s">
        <v>128</v>
      </c>
      <c r="AT538" s="185" t="s">
        <v>123</v>
      </c>
      <c r="AU538" s="185" t="s">
        <v>86</v>
      </c>
      <c r="AY538" s="18" t="s">
        <v>121</v>
      </c>
      <c r="BE538" s="186">
        <f>IF(N538="základní",J538,0)</f>
        <v>0</v>
      </c>
      <c r="BF538" s="186">
        <f>IF(N538="snížená",J538,0)</f>
        <v>0</v>
      </c>
      <c r="BG538" s="186">
        <f>IF(N538="zákl. přenesená",J538,0)</f>
        <v>0</v>
      </c>
      <c r="BH538" s="186">
        <f>IF(N538="sníž. přenesená",J538,0)</f>
        <v>0</v>
      </c>
      <c r="BI538" s="186">
        <f>IF(N538="nulová",J538,0)</f>
        <v>0</v>
      </c>
      <c r="BJ538" s="18" t="s">
        <v>84</v>
      </c>
      <c r="BK538" s="186">
        <f>ROUND(I538*H538,2)</f>
        <v>0</v>
      </c>
      <c r="BL538" s="18" t="s">
        <v>128</v>
      </c>
      <c r="BM538" s="185" t="s">
        <v>670</v>
      </c>
    </row>
    <row r="539" spans="1:65" s="2" customFormat="1" ht="11.25">
      <c r="A539" s="35"/>
      <c r="B539" s="36"/>
      <c r="C539" s="37"/>
      <c r="D539" s="187" t="s">
        <v>130</v>
      </c>
      <c r="E539" s="37"/>
      <c r="F539" s="188" t="s">
        <v>671</v>
      </c>
      <c r="G539" s="37"/>
      <c r="H539" s="37"/>
      <c r="I539" s="189"/>
      <c r="J539" s="37"/>
      <c r="K539" s="37"/>
      <c r="L539" s="40"/>
      <c r="M539" s="190"/>
      <c r="N539" s="191"/>
      <c r="O539" s="65"/>
      <c r="P539" s="65"/>
      <c r="Q539" s="65"/>
      <c r="R539" s="65"/>
      <c r="S539" s="65"/>
      <c r="T539" s="66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130</v>
      </c>
      <c r="AU539" s="18" t="s">
        <v>86</v>
      </c>
    </row>
    <row r="540" spans="1:65" s="13" customFormat="1" ht="11.25">
      <c r="B540" s="192"/>
      <c r="C540" s="193"/>
      <c r="D540" s="194" t="s">
        <v>137</v>
      </c>
      <c r="E540" s="195" t="s">
        <v>19</v>
      </c>
      <c r="F540" s="196" t="s">
        <v>672</v>
      </c>
      <c r="G540" s="193"/>
      <c r="H540" s="195" t="s">
        <v>19</v>
      </c>
      <c r="I540" s="197"/>
      <c r="J540" s="193"/>
      <c r="K540" s="193"/>
      <c r="L540" s="198"/>
      <c r="M540" s="199"/>
      <c r="N540" s="200"/>
      <c r="O540" s="200"/>
      <c r="P540" s="200"/>
      <c r="Q540" s="200"/>
      <c r="R540" s="200"/>
      <c r="S540" s="200"/>
      <c r="T540" s="201"/>
      <c r="AT540" s="202" t="s">
        <v>137</v>
      </c>
      <c r="AU540" s="202" t="s">
        <v>86</v>
      </c>
      <c r="AV540" s="13" t="s">
        <v>84</v>
      </c>
      <c r="AW540" s="13" t="s">
        <v>37</v>
      </c>
      <c r="AX540" s="13" t="s">
        <v>76</v>
      </c>
      <c r="AY540" s="202" t="s">
        <v>121</v>
      </c>
    </row>
    <row r="541" spans="1:65" s="14" customFormat="1" ht="11.25">
      <c r="B541" s="203"/>
      <c r="C541" s="204"/>
      <c r="D541" s="194" t="s">
        <v>137</v>
      </c>
      <c r="E541" s="205" t="s">
        <v>19</v>
      </c>
      <c r="F541" s="206" t="s">
        <v>673</v>
      </c>
      <c r="G541" s="204"/>
      <c r="H541" s="207">
        <v>18.36</v>
      </c>
      <c r="I541" s="208"/>
      <c r="J541" s="204"/>
      <c r="K541" s="204"/>
      <c r="L541" s="209"/>
      <c r="M541" s="210"/>
      <c r="N541" s="211"/>
      <c r="O541" s="211"/>
      <c r="P541" s="211"/>
      <c r="Q541" s="211"/>
      <c r="R541" s="211"/>
      <c r="S541" s="211"/>
      <c r="T541" s="212"/>
      <c r="AT541" s="213" t="s">
        <v>137</v>
      </c>
      <c r="AU541" s="213" t="s">
        <v>86</v>
      </c>
      <c r="AV541" s="14" t="s">
        <v>86</v>
      </c>
      <c r="AW541" s="14" t="s">
        <v>37</v>
      </c>
      <c r="AX541" s="14" t="s">
        <v>76</v>
      </c>
      <c r="AY541" s="213" t="s">
        <v>121</v>
      </c>
    </row>
    <row r="542" spans="1:65" s="13" customFormat="1" ht="11.25">
      <c r="B542" s="192"/>
      <c r="C542" s="193"/>
      <c r="D542" s="194" t="s">
        <v>137</v>
      </c>
      <c r="E542" s="195" t="s">
        <v>19</v>
      </c>
      <c r="F542" s="196" t="s">
        <v>674</v>
      </c>
      <c r="G542" s="193"/>
      <c r="H542" s="195" t="s">
        <v>19</v>
      </c>
      <c r="I542" s="197"/>
      <c r="J542" s="193"/>
      <c r="K542" s="193"/>
      <c r="L542" s="198"/>
      <c r="M542" s="199"/>
      <c r="N542" s="200"/>
      <c r="O542" s="200"/>
      <c r="P542" s="200"/>
      <c r="Q542" s="200"/>
      <c r="R542" s="200"/>
      <c r="S542" s="200"/>
      <c r="T542" s="201"/>
      <c r="AT542" s="202" t="s">
        <v>137</v>
      </c>
      <c r="AU542" s="202" t="s">
        <v>86</v>
      </c>
      <c r="AV542" s="13" t="s">
        <v>84</v>
      </c>
      <c r="AW542" s="13" t="s">
        <v>37</v>
      </c>
      <c r="AX542" s="13" t="s">
        <v>76</v>
      </c>
      <c r="AY542" s="202" t="s">
        <v>121</v>
      </c>
    </row>
    <row r="543" spans="1:65" s="14" customFormat="1" ht="11.25">
      <c r="B543" s="203"/>
      <c r="C543" s="204"/>
      <c r="D543" s="194" t="s">
        <v>137</v>
      </c>
      <c r="E543" s="205" t="s">
        <v>19</v>
      </c>
      <c r="F543" s="206" t="s">
        <v>675</v>
      </c>
      <c r="G543" s="204"/>
      <c r="H543" s="207">
        <v>13.16</v>
      </c>
      <c r="I543" s="208"/>
      <c r="J543" s="204"/>
      <c r="K543" s="204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137</v>
      </c>
      <c r="AU543" s="213" t="s">
        <v>86</v>
      </c>
      <c r="AV543" s="14" t="s">
        <v>86</v>
      </c>
      <c r="AW543" s="14" t="s">
        <v>37</v>
      </c>
      <c r="AX543" s="14" t="s">
        <v>76</v>
      </c>
      <c r="AY543" s="213" t="s">
        <v>121</v>
      </c>
    </row>
    <row r="544" spans="1:65" s="13" customFormat="1" ht="11.25">
      <c r="B544" s="192"/>
      <c r="C544" s="193"/>
      <c r="D544" s="194" t="s">
        <v>137</v>
      </c>
      <c r="E544" s="195" t="s">
        <v>19</v>
      </c>
      <c r="F544" s="196" t="s">
        <v>676</v>
      </c>
      <c r="G544" s="193"/>
      <c r="H544" s="195" t="s">
        <v>19</v>
      </c>
      <c r="I544" s="197"/>
      <c r="J544" s="193"/>
      <c r="K544" s="193"/>
      <c r="L544" s="198"/>
      <c r="M544" s="199"/>
      <c r="N544" s="200"/>
      <c r="O544" s="200"/>
      <c r="P544" s="200"/>
      <c r="Q544" s="200"/>
      <c r="R544" s="200"/>
      <c r="S544" s="200"/>
      <c r="T544" s="201"/>
      <c r="AT544" s="202" t="s">
        <v>137</v>
      </c>
      <c r="AU544" s="202" t="s">
        <v>86</v>
      </c>
      <c r="AV544" s="13" t="s">
        <v>84</v>
      </c>
      <c r="AW544" s="13" t="s">
        <v>37</v>
      </c>
      <c r="AX544" s="13" t="s">
        <v>76</v>
      </c>
      <c r="AY544" s="202" t="s">
        <v>121</v>
      </c>
    </row>
    <row r="545" spans="1:65" s="14" customFormat="1" ht="11.25">
      <c r="B545" s="203"/>
      <c r="C545" s="204"/>
      <c r="D545" s="194" t="s">
        <v>137</v>
      </c>
      <c r="E545" s="205" t="s">
        <v>19</v>
      </c>
      <c r="F545" s="206" t="s">
        <v>86</v>
      </c>
      <c r="G545" s="204"/>
      <c r="H545" s="207">
        <v>2</v>
      </c>
      <c r="I545" s="208"/>
      <c r="J545" s="204"/>
      <c r="K545" s="204"/>
      <c r="L545" s="209"/>
      <c r="M545" s="210"/>
      <c r="N545" s="211"/>
      <c r="O545" s="211"/>
      <c r="P545" s="211"/>
      <c r="Q545" s="211"/>
      <c r="R545" s="211"/>
      <c r="S545" s="211"/>
      <c r="T545" s="212"/>
      <c r="AT545" s="213" t="s">
        <v>137</v>
      </c>
      <c r="AU545" s="213" t="s">
        <v>86</v>
      </c>
      <c r="AV545" s="14" t="s">
        <v>86</v>
      </c>
      <c r="AW545" s="14" t="s">
        <v>37</v>
      </c>
      <c r="AX545" s="14" t="s">
        <v>76</v>
      </c>
      <c r="AY545" s="213" t="s">
        <v>121</v>
      </c>
    </row>
    <row r="546" spans="1:65" s="15" customFormat="1" ht="11.25">
      <c r="B546" s="214"/>
      <c r="C546" s="215"/>
      <c r="D546" s="194" t="s">
        <v>137</v>
      </c>
      <c r="E546" s="216" t="s">
        <v>19</v>
      </c>
      <c r="F546" s="217" t="s">
        <v>142</v>
      </c>
      <c r="G546" s="215"/>
      <c r="H546" s="218">
        <v>33.520000000000003</v>
      </c>
      <c r="I546" s="219"/>
      <c r="J546" s="215"/>
      <c r="K546" s="215"/>
      <c r="L546" s="220"/>
      <c r="M546" s="221"/>
      <c r="N546" s="222"/>
      <c r="O546" s="222"/>
      <c r="P546" s="222"/>
      <c r="Q546" s="222"/>
      <c r="R546" s="222"/>
      <c r="S546" s="222"/>
      <c r="T546" s="223"/>
      <c r="AT546" s="224" t="s">
        <v>137</v>
      </c>
      <c r="AU546" s="224" t="s">
        <v>86</v>
      </c>
      <c r="AV546" s="15" t="s">
        <v>128</v>
      </c>
      <c r="AW546" s="15" t="s">
        <v>37</v>
      </c>
      <c r="AX546" s="15" t="s">
        <v>84</v>
      </c>
      <c r="AY546" s="224" t="s">
        <v>121</v>
      </c>
    </row>
    <row r="547" spans="1:65" s="2" customFormat="1" ht="16.5" customHeight="1">
      <c r="A547" s="35"/>
      <c r="B547" s="36"/>
      <c r="C547" s="174" t="s">
        <v>677</v>
      </c>
      <c r="D547" s="174" t="s">
        <v>123</v>
      </c>
      <c r="E547" s="175" t="s">
        <v>678</v>
      </c>
      <c r="F547" s="176" t="s">
        <v>679</v>
      </c>
      <c r="G547" s="177" t="s">
        <v>126</v>
      </c>
      <c r="H547" s="178">
        <v>7</v>
      </c>
      <c r="I547" s="179"/>
      <c r="J547" s="180">
        <f>ROUND(I547*H547,2)</f>
        <v>0</v>
      </c>
      <c r="K547" s="176" t="s">
        <v>127</v>
      </c>
      <c r="L547" s="40"/>
      <c r="M547" s="181" t="s">
        <v>19</v>
      </c>
      <c r="N547" s="182" t="s">
        <v>47</v>
      </c>
      <c r="O547" s="65"/>
      <c r="P547" s="183">
        <f>O547*H547</f>
        <v>0</v>
      </c>
      <c r="Q547" s="183">
        <v>1.0189999999999999E-2</v>
      </c>
      <c r="R547" s="183">
        <f>Q547*H547</f>
        <v>7.1329999999999991E-2</v>
      </c>
      <c r="S547" s="183">
        <v>0</v>
      </c>
      <c r="T547" s="184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5" t="s">
        <v>128</v>
      </c>
      <c r="AT547" s="185" t="s">
        <v>123</v>
      </c>
      <c r="AU547" s="185" t="s">
        <v>86</v>
      </c>
      <c r="AY547" s="18" t="s">
        <v>121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18" t="s">
        <v>84</v>
      </c>
      <c r="BK547" s="186">
        <f>ROUND(I547*H547,2)</f>
        <v>0</v>
      </c>
      <c r="BL547" s="18" t="s">
        <v>128</v>
      </c>
      <c r="BM547" s="185" t="s">
        <v>680</v>
      </c>
    </row>
    <row r="548" spans="1:65" s="2" customFormat="1" ht="11.25">
      <c r="A548" s="35"/>
      <c r="B548" s="36"/>
      <c r="C548" s="37"/>
      <c r="D548" s="187" t="s">
        <v>130</v>
      </c>
      <c r="E548" s="37"/>
      <c r="F548" s="188" t="s">
        <v>681</v>
      </c>
      <c r="G548" s="37"/>
      <c r="H548" s="37"/>
      <c r="I548" s="189"/>
      <c r="J548" s="37"/>
      <c r="K548" s="37"/>
      <c r="L548" s="40"/>
      <c r="M548" s="190"/>
      <c r="N548" s="191"/>
      <c r="O548" s="65"/>
      <c r="P548" s="65"/>
      <c r="Q548" s="65"/>
      <c r="R548" s="65"/>
      <c r="S548" s="65"/>
      <c r="T548" s="66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130</v>
      </c>
      <c r="AU548" s="18" t="s">
        <v>86</v>
      </c>
    </row>
    <row r="549" spans="1:65" s="2" customFormat="1" ht="16.5" customHeight="1">
      <c r="A549" s="35"/>
      <c r="B549" s="36"/>
      <c r="C549" s="174" t="s">
        <v>682</v>
      </c>
      <c r="D549" s="174" t="s">
        <v>123</v>
      </c>
      <c r="E549" s="175" t="s">
        <v>683</v>
      </c>
      <c r="F549" s="176" t="s">
        <v>684</v>
      </c>
      <c r="G549" s="177" t="s">
        <v>126</v>
      </c>
      <c r="H549" s="178">
        <v>9</v>
      </c>
      <c r="I549" s="179"/>
      <c r="J549" s="180">
        <f>ROUND(I549*H549,2)</f>
        <v>0</v>
      </c>
      <c r="K549" s="176" t="s">
        <v>127</v>
      </c>
      <c r="L549" s="40"/>
      <c r="M549" s="181" t="s">
        <v>19</v>
      </c>
      <c r="N549" s="182" t="s">
        <v>47</v>
      </c>
      <c r="O549" s="65"/>
      <c r="P549" s="183">
        <f>O549*H549</f>
        <v>0</v>
      </c>
      <c r="Q549" s="183">
        <v>1.248E-2</v>
      </c>
      <c r="R549" s="183">
        <f>Q549*H549</f>
        <v>0.11232</v>
      </c>
      <c r="S549" s="183">
        <v>0</v>
      </c>
      <c r="T549" s="184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5" t="s">
        <v>128</v>
      </c>
      <c r="AT549" s="185" t="s">
        <v>123</v>
      </c>
      <c r="AU549" s="185" t="s">
        <v>86</v>
      </c>
      <c r="AY549" s="18" t="s">
        <v>121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8" t="s">
        <v>84</v>
      </c>
      <c r="BK549" s="186">
        <f>ROUND(I549*H549,2)</f>
        <v>0</v>
      </c>
      <c r="BL549" s="18" t="s">
        <v>128</v>
      </c>
      <c r="BM549" s="185" t="s">
        <v>685</v>
      </c>
    </row>
    <row r="550" spans="1:65" s="2" customFormat="1" ht="11.25">
      <c r="A550" s="35"/>
      <c r="B550" s="36"/>
      <c r="C550" s="37"/>
      <c r="D550" s="187" t="s">
        <v>130</v>
      </c>
      <c r="E550" s="37"/>
      <c r="F550" s="188" t="s">
        <v>686</v>
      </c>
      <c r="G550" s="37"/>
      <c r="H550" s="37"/>
      <c r="I550" s="189"/>
      <c r="J550" s="37"/>
      <c r="K550" s="37"/>
      <c r="L550" s="40"/>
      <c r="M550" s="190"/>
      <c r="N550" s="191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130</v>
      </c>
      <c r="AU550" s="18" t="s">
        <v>86</v>
      </c>
    </row>
    <row r="551" spans="1:65" s="2" customFormat="1" ht="16.5" customHeight="1">
      <c r="A551" s="35"/>
      <c r="B551" s="36"/>
      <c r="C551" s="174" t="s">
        <v>687</v>
      </c>
      <c r="D551" s="174" t="s">
        <v>123</v>
      </c>
      <c r="E551" s="175" t="s">
        <v>688</v>
      </c>
      <c r="F551" s="176" t="s">
        <v>689</v>
      </c>
      <c r="G551" s="177" t="s">
        <v>126</v>
      </c>
      <c r="H551" s="178">
        <v>9</v>
      </c>
      <c r="I551" s="179"/>
      <c r="J551" s="180">
        <f>ROUND(I551*H551,2)</f>
        <v>0</v>
      </c>
      <c r="K551" s="176" t="s">
        <v>127</v>
      </c>
      <c r="L551" s="40"/>
      <c r="M551" s="181" t="s">
        <v>19</v>
      </c>
      <c r="N551" s="182" t="s">
        <v>47</v>
      </c>
      <c r="O551" s="65"/>
      <c r="P551" s="183">
        <f>O551*H551</f>
        <v>0</v>
      </c>
      <c r="Q551" s="183">
        <v>2.8539999999999999E-2</v>
      </c>
      <c r="R551" s="183">
        <f>Q551*H551</f>
        <v>0.25685999999999998</v>
      </c>
      <c r="S551" s="183">
        <v>0</v>
      </c>
      <c r="T551" s="184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85" t="s">
        <v>128</v>
      </c>
      <c r="AT551" s="185" t="s">
        <v>123</v>
      </c>
      <c r="AU551" s="185" t="s">
        <v>86</v>
      </c>
      <c r="AY551" s="18" t="s">
        <v>121</v>
      </c>
      <c r="BE551" s="186">
        <f>IF(N551="základní",J551,0)</f>
        <v>0</v>
      </c>
      <c r="BF551" s="186">
        <f>IF(N551="snížená",J551,0)</f>
        <v>0</v>
      </c>
      <c r="BG551" s="186">
        <f>IF(N551="zákl. přenesená",J551,0)</f>
        <v>0</v>
      </c>
      <c r="BH551" s="186">
        <f>IF(N551="sníž. přenesená",J551,0)</f>
        <v>0</v>
      </c>
      <c r="BI551" s="186">
        <f>IF(N551="nulová",J551,0)</f>
        <v>0</v>
      </c>
      <c r="BJ551" s="18" t="s">
        <v>84</v>
      </c>
      <c r="BK551" s="186">
        <f>ROUND(I551*H551,2)</f>
        <v>0</v>
      </c>
      <c r="BL551" s="18" t="s">
        <v>128</v>
      </c>
      <c r="BM551" s="185" t="s">
        <v>690</v>
      </c>
    </row>
    <row r="552" spans="1:65" s="2" customFormat="1" ht="11.25">
      <c r="A552" s="35"/>
      <c r="B552" s="36"/>
      <c r="C552" s="37"/>
      <c r="D552" s="187" t="s">
        <v>130</v>
      </c>
      <c r="E552" s="37"/>
      <c r="F552" s="188" t="s">
        <v>691</v>
      </c>
      <c r="G552" s="37"/>
      <c r="H552" s="37"/>
      <c r="I552" s="189"/>
      <c r="J552" s="37"/>
      <c r="K552" s="37"/>
      <c r="L552" s="40"/>
      <c r="M552" s="190"/>
      <c r="N552" s="191"/>
      <c r="O552" s="65"/>
      <c r="P552" s="65"/>
      <c r="Q552" s="65"/>
      <c r="R552" s="65"/>
      <c r="S552" s="65"/>
      <c r="T552" s="66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130</v>
      </c>
      <c r="AU552" s="18" t="s">
        <v>86</v>
      </c>
    </row>
    <row r="553" spans="1:65" s="2" customFormat="1" ht="24.2" customHeight="1">
      <c r="A553" s="35"/>
      <c r="B553" s="36"/>
      <c r="C553" s="174" t="s">
        <v>692</v>
      </c>
      <c r="D553" s="174" t="s">
        <v>123</v>
      </c>
      <c r="E553" s="175" t="s">
        <v>693</v>
      </c>
      <c r="F553" s="176" t="s">
        <v>694</v>
      </c>
      <c r="G553" s="177" t="s">
        <v>695</v>
      </c>
      <c r="H553" s="178">
        <v>1</v>
      </c>
      <c r="I553" s="179"/>
      <c r="J553" s="180">
        <f>ROUND(I553*H553,2)</f>
        <v>0</v>
      </c>
      <c r="K553" s="176" t="s">
        <v>247</v>
      </c>
      <c r="L553" s="40"/>
      <c r="M553" s="181" t="s">
        <v>19</v>
      </c>
      <c r="N553" s="182" t="s">
        <v>47</v>
      </c>
      <c r="O553" s="65"/>
      <c r="P553" s="183">
        <f>O553*H553</f>
        <v>0</v>
      </c>
      <c r="Q553" s="183">
        <v>40.033990000000003</v>
      </c>
      <c r="R553" s="183">
        <f>Q553*H553</f>
        <v>40.033990000000003</v>
      </c>
      <c r="S553" s="183">
        <v>0</v>
      </c>
      <c r="T553" s="184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5" t="s">
        <v>128</v>
      </c>
      <c r="AT553" s="185" t="s">
        <v>123</v>
      </c>
      <c r="AU553" s="185" t="s">
        <v>86</v>
      </c>
      <c r="AY553" s="18" t="s">
        <v>121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18" t="s">
        <v>84</v>
      </c>
      <c r="BK553" s="186">
        <f>ROUND(I553*H553,2)</f>
        <v>0</v>
      </c>
      <c r="BL553" s="18" t="s">
        <v>128</v>
      </c>
      <c r="BM553" s="185" t="s">
        <v>696</v>
      </c>
    </row>
    <row r="554" spans="1:65" s="2" customFormat="1" ht="48.75">
      <c r="A554" s="35"/>
      <c r="B554" s="36"/>
      <c r="C554" s="37"/>
      <c r="D554" s="194" t="s">
        <v>697</v>
      </c>
      <c r="E554" s="37"/>
      <c r="F554" s="235" t="s">
        <v>698</v>
      </c>
      <c r="G554" s="37"/>
      <c r="H554" s="37"/>
      <c r="I554" s="189"/>
      <c r="J554" s="37"/>
      <c r="K554" s="37"/>
      <c r="L554" s="40"/>
      <c r="M554" s="190"/>
      <c r="N554" s="191"/>
      <c r="O554" s="65"/>
      <c r="P554" s="65"/>
      <c r="Q554" s="65"/>
      <c r="R554" s="65"/>
      <c r="S554" s="65"/>
      <c r="T554" s="66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697</v>
      </c>
      <c r="AU554" s="18" t="s">
        <v>86</v>
      </c>
    </row>
    <row r="555" spans="1:65" s="2" customFormat="1" ht="16.5" customHeight="1">
      <c r="A555" s="35"/>
      <c r="B555" s="36"/>
      <c r="C555" s="225" t="s">
        <v>699</v>
      </c>
      <c r="D555" s="225" t="s">
        <v>244</v>
      </c>
      <c r="E555" s="226" t="s">
        <v>700</v>
      </c>
      <c r="F555" s="227" t="s">
        <v>701</v>
      </c>
      <c r="G555" s="228" t="s">
        <v>126</v>
      </c>
      <c r="H555" s="229">
        <v>5</v>
      </c>
      <c r="I555" s="230"/>
      <c r="J555" s="231">
        <f>ROUND(I555*H555,2)</f>
        <v>0</v>
      </c>
      <c r="K555" s="227" t="s">
        <v>127</v>
      </c>
      <c r="L555" s="232"/>
      <c r="M555" s="233" t="s">
        <v>19</v>
      </c>
      <c r="N555" s="234" t="s">
        <v>47</v>
      </c>
      <c r="O555" s="65"/>
      <c r="P555" s="183">
        <f>O555*H555</f>
        <v>0</v>
      </c>
      <c r="Q555" s="183">
        <v>1.6140000000000001</v>
      </c>
      <c r="R555" s="183">
        <f>Q555*H555</f>
        <v>8.07</v>
      </c>
      <c r="S555" s="183">
        <v>0</v>
      </c>
      <c r="T555" s="184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85" t="s">
        <v>183</v>
      </c>
      <c r="AT555" s="185" t="s">
        <v>244</v>
      </c>
      <c r="AU555" s="185" t="s">
        <v>86</v>
      </c>
      <c r="AY555" s="18" t="s">
        <v>121</v>
      </c>
      <c r="BE555" s="186">
        <f>IF(N555="základní",J555,0)</f>
        <v>0</v>
      </c>
      <c r="BF555" s="186">
        <f>IF(N555="snížená",J555,0)</f>
        <v>0</v>
      </c>
      <c r="BG555" s="186">
        <f>IF(N555="zákl. přenesená",J555,0)</f>
        <v>0</v>
      </c>
      <c r="BH555" s="186">
        <f>IF(N555="sníž. přenesená",J555,0)</f>
        <v>0</v>
      </c>
      <c r="BI555" s="186">
        <f>IF(N555="nulová",J555,0)</f>
        <v>0</v>
      </c>
      <c r="BJ555" s="18" t="s">
        <v>84</v>
      </c>
      <c r="BK555" s="186">
        <f>ROUND(I555*H555,2)</f>
        <v>0</v>
      </c>
      <c r="BL555" s="18" t="s">
        <v>128</v>
      </c>
      <c r="BM555" s="185" t="s">
        <v>702</v>
      </c>
    </row>
    <row r="556" spans="1:65" s="2" customFormat="1" ht="11.25">
      <c r="A556" s="35"/>
      <c r="B556" s="36"/>
      <c r="C556" s="37"/>
      <c r="D556" s="187" t="s">
        <v>130</v>
      </c>
      <c r="E556" s="37"/>
      <c r="F556" s="188" t="s">
        <v>703</v>
      </c>
      <c r="G556" s="37"/>
      <c r="H556" s="37"/>
      <c r="I556" s="189"/>
      <c r="J556" s="37"/>
      <c r="K556" s="37"/>
      <c r="L556" s="40"/>
      <c r="M556" s="190"/>
      <c r="N556" s="191"/>
      <c r="O556" s="65"/>
      <c r="P556" s="65"/>
      <c r="Q556" s="65"/>
      <c r="R556" s="65"/>
      <c r="S556" s="65"/>
      <c r="T556" s="66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130</v>
      </c>
      <c r="AU556" s="18" t="s">
        <v>86</v>
      </c>
    </row>
    <row r="557" spans="1:65" s="2" customFormat="1" ht="16.5" customHeight="1">
      <c r="A557" s="35"/>
      <c r="B557" s="36"/>
      <c r="C557" s="225" t="s">
        <v>704</v>
      </c>
      <c r="D557" s="225" t="s">
        <v>244</v>
      </c>
      <c r="E557" s="226" t="s">
        <v>705</v>
      </c>
      <c r="F557" s="227" t="s">
        <v>706</v>
      </c>
      <c r="G557" s="228" t="s">
        <v>126</v>
      </c>
      <c r="H557" s="229">
        <v>1</v>
      </c>
      <c r="I557" s="230"/>
      <c r="J557" s="231">
        <f>ROUND(I557*H557,2)</f>
        <v>0</v>
      </c>
      <c r="K557" s="227" t="s">
        <v>247</v>
      </c>
      <c r="L557" s="232"/>
      <c r="M557" s="233" t="s">
        <v>19</v>
      </c>
      <c r="N557" s="234" t="s">
        <v>47</v>
      </c>
      <c r="O557" s="65"/>
      <c r="P557" s="183">
        <f>O557*H557</f>
        <v>0</v>
      </c>
      <c r="Q557" s="183">
        <v>1.6140000000000001</v>
      </c>
      <c r="R557" s="183">
        <f>Q557*H557</f>
        <v>1.6140000000000001</v>
      </c>
      <c r="S557" s="183">
        <v>0</v>
      </c>
      <c r="T557" s="184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85" t="s">
        <v>183</v>
      </c>
      <c r="AT557" s="185" t="s">
        <v>244</v>
      </c>
      <c r="AU557" s="185" t="s">
        <v>86</v>
      </c>
      <c r="AY557" s="18" t="s">
        <v>121</v>
      </c>
      <c r="BE557" s="186">
        <f>IF(N557="základní",J557,0)</f>
        <v>0</v>
      </c>
      <c r="BF557" s="186">
        <f>IF(N557="snížená",J557,0)</f>
        <v>0</v>
      </c>
      <c r="BG557" s="186">
        <f>IF(N557="zákl. přenesená",J557,0)</f>
        <v>0</v>
      </c>
      <c r="BH557" s="186">
        <f>IF(N557="sníž. přenesená",J557,0)</f>
        <v>0</v>
      </c>
      <c r="BI557" s="186">
        <f>IF(N557="nulová",J557,0)</f>
        <v>0</v>
      </c>
      <c r="BJ557" s="18" t="s">
        <v>84</v>
      </c>
      <c r="BK557" s="186">
        <f>ROUND(I557*H557,2)</f>
        <v>0</v>
      </c>
      <c r="BL557" s="18" t="s">
        <v>128</v>
      </c>
      <c r="BM557" s="185" t="s">
        <v>707</v>
      </c>
    </row>
    <row r="558" spans="1:65" s="2" customFormat="1" ht="16.5" customHeight="1">
      <c r="A558" s="35"/>
      <c r="B558" s="36"/>
      <c r="C558" s="225" t="s">
        <v>708</v>
      </c>
      <c r="D558" s="225" t="s">
        <v>244</v>
      </c>
      <c r="E558" s="226" t="s">
        <v>709</v>
      </c>
      <c r="F558" s="227" t="s">
        <v>710</v>
      </c>
      <c r="G558" s="228" t="s">
        <v>126</v>
      </c>
      <c r="H558" s="229">
        <v>1</v>
      </c>
      <c r="I558" s="230"/>
      <c r="J558" s="231">
        <f>ROUND(I558*H558,2)</f>
        <v>0</v>
      </c>
      <c r="K558" s="227" t="s">
        <v>127</v>
      </c>
      <c r="L558" s="232"/>
      <c r="M558" s="233" t="s">
        <v>19</v>
      </c>
      <c r="N558" s="234" t="s">
        <v>47</v>
      </c>
      <c r="O558" s="65"/>
      <c r="P558" s="183">
        <f>O558*H558</f>
        <v>0</v>
      </c>
      <c r="Q558" s="183">
        <v>1.363</v>
      </c>
      <c r="R558" s="183">
        <f>Q558*H558</f>
        <v>1.363</v>
      </c>
      <c r="S558" s="183">
        <v>0</v>
      </c>
      <c r="T558" s="184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5" t="s">
        <v>183</v>
      </c>
      <c r="AT558" s="185" t="s">
        <v>244</v>
      </c>
      <c r="AU558" s="185" t="s">
        <v>86</v>
      </c>
      <c r="AY558" s="18" t="s">
        <v>121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18" t="s">
        <v>84</v>
      </c>
      <c r="BK558" s="186">
        <f>ROUND(I558*H558,2)</f>
        <v>0</v>
      </c>
      <c r="BL558" s="18" t="s">
        <v>128</v>
      </c>
      <c r="BM558" s="185" t="s">
        <v>711</v>
      </c>
    </row>
    <row r="559" spans="1:65" s="2" customFormat="1" ht="11.25">
      <c r="A559" s="35"/>
      <c r="B559" s="36"/>
      <c r="C559" s="37"/>
      <c r="D559" s="187" t="s">
        <v>130</v>
      </c>
      <c r="E559" s="37"/>
      <c r="F559" s="188" t="s">
        <v>712</v>
      </c>
      <c r="G559" s="37"/>
      <c r="H559" s="37"/>
      <c r="I559" s="189"/>
      <c r="J559" s="37"/>
      <c r="K559" s="37"/>
      <c r="L559" s="40"/>
      <c r="M559" s="190"/>
      <c r="N559" s="191"/>
      <c r="O559" s="65"/>
      <c r="P559" s="65"/>
      <c r="Q559" s="65"/>
      <c r="R559" s="65"/>
      <c r="S559" s="65"/>
      <c r="T559" s="66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130</v>
      </c>
      <c r="AU559" s="18" t="s">
        <v>86</v>
      </c>
    </row>
    <row r="560" spans="1:65" s="2" customFormat="1" ht="16.5" customHeight="1">
      <c r="A560" s="35"/>
      <c r="B560" s="36"/>
      <c r="C560" s="225" t="s">
        <v>713</v>
      </c>
      <c r="D560" s="225" t="s">
        <v>244</v>
      </c>
      <c r="E560" s="226" t="s">
        <v>714</v>
      </c>
      <c r="F560" s="227" t="s">
        <v>715</v>
      </c>
      <c r="G560" s="228" t="s">
        <v>126</v>
      </c>
      <c r="H560" s="229">
        <v>2</v>
      </c>
      <c r="I560" s="230"/>
      <c r="J560" s="231">
        <f>ROUND(I560*H560,2)</f>
        <v>0</v>
      </c>
      <c r="K560" s="227" t="s">
        <v>247</v>
      </c>
      <c r="L560" s="232"/>
      <c r="M560" s="233" t="s">
        <v>19</v>
      </c>
      <c r="N560" s="234" t="s">
        <v>47</v>
      </c>
      <c r="O560" s="65"/>
      <c r="P560" s="183">
        <f>O560*H560</f>
        <v>0</v>
      </c>
      <c r="Q560" s="183">
        <v>1.363</v>
      </c>
      <c r="R560" s="183">
        <f>Q560*H560</f>
        <v>2.726</v>
      </c>
      <c r="S560" s="183">
        <v>0</v>
      </c>
      <c r="T560" s="184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85" t="s">
        <v>183</v>
      </c>
      <c r="AT560" s="185" t="s">
        <v>244</v>
      </c>
      <c r="AU560" s="185" t="s">
        <v>86</v>
      </c>
      <c r="AY560" s="18" t="s">
        <v>121</v>
      </c>
      <c r="BE560" s="186">
        <f>IF(N560="základní",J560,0)</f>
        <v>0</v>
      </c>
      <c r="BF560" s="186">
        <f>IF(N560="snížená",J560,0)</f>
        <v>0</v>
      </c>
      <c r="BG560" s="186">
        <f>IF(N560="zákl. přenesená",J560,0)</f>
        <v>0</v>
      </c>
      <c r="BH560" s="186">
        <f>IF(N560="sníž. přenesená",J560,0)</f>
        <v>0</v>
      </c>
      <c r="BI560" s="186">
        <f>IF(N560="nulová",J560,0)</f>
        <v>0</v>
      </c>
      <c r="BJ560" s="18" t="s">
        <v>84</v>
      </c>
      <c r="BK560" s="186">
        <f>ROUND(I560*H560,2)</f>
        <v>0</v>
      </c>
      <c r="BL560" s="18" t="s">
        <v>128</v>
      </c>
      <c r="BM560" s="185" t="s">
        <v>716</v>
      </c>
    </row>
    <row r="561" spans="1:65" s="2" customFormat="1" ht="16.5" customHeight="1">
      <c r="A561" s="35"/>
      <c r="B561" s="36"/>
      <c r="C561" s="225" t="s">
        <v>717</v>
      </c>
      <c r="D561" s="225" t="s">
        <v>244</v>
      </c>
      <c r="E561" s="226" t="s">
        <v>718</v>
      </c>
      <c r="F561" s="227" t="s">
        <v>719</v>
      </c>
      <c r="G561" s="228" t="s">
        <v>126</v>
      </c>
      <c r="H561" s="229">
        <v>15</v>
      </c>
      <c r="I561" s="230"/>
      <c r="J561" s="231">
        <f>ROUND(I561*H561,2)</f>
        <v>0</v>
      </c>
      <c r="K561" s="227" t="s">
        <v>127</v>
      </c>
      <c r="L561" s="232"/>
      <c r="M561" s="233" t="s">
        <v>19</v>
      </c>
      <c r="N561" s="234" t="s">
        <v>47</v>
      </c>
      <c r="O561" s="65"/>
      <c r="P561" s="183">
        <f>O561*H561</f>
        <v>0</v>
      </c>
      <c r="Q561" s="183">
        <v>2E-3</v>
      </c>
      <c r="R561" s="183">
        <f>Q561*H561</f>
        <v>0.03</v>
      </c>
      <c r="S561" s="183">
        <v>0</v>
      </c>
      <c r="T561" s="18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5" t="s">
        <v>183</v>
      </c>
      <c r="AT561" s="185" t="s">
        <v>244</v>
      </c>
      <c r="AU561" s="185" t="s">
        <v>86</v>
      </c>
      <c r="AY561" s="18" t="s">
        <v>121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18" t="s">
        <v>84</v>
      </c>
      <c r="BK561" s="186">
        <f>ROUND(I561*H561,2)</f>
        <v>0</v>
      </c>
      <c r="BL561" s="18" t="s">
        <v>128</v>
      </c>
      <c r="BM561" s="185" t="s">
        <v>720</v>
      </c>
    </row>
    <row r="562" spans="1:65" s="2" customFormat="1" ht="11.25">
      <c r="A562" s="35"/>
      <c r="B562" s="36"/>
      <c r="C562" s="37"/>
      <c r="D562" s="187" t="s">
        <v>130</v>
      </c>
      <c r="E562" s="37"/>
      <c r="F562" s="188" t="s">
        <v>721</v>
      </c>
      <c r="G562" s="37"/>
      <c r="H562" s="37"/>
      <c r="I562" s="189"/>
      <c r="J562" s="37"/>
      <c r="K562" s="37"/>
      <c r="L562" s="40"/>
      <c r="M562" s="190"/>
      <c r="N562" s="191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130</v>
      </c>
      <c r="AU562" s="18" t="s">
        <v>86</v>
      </c>
    </row>
    <row r="563" spans="1:65" s="2" customFormat="1" ht="16.5" customHeight="1">
      <c r="A563" s="35"/>
      <c r="B563" s="36"/>
      <c r="C563" s="225" t="s">
        <v>722</v>
      </c>
      <c r="D563" s="225" t="s">
        <v>244</v>
      </c>
      <c r="E563" s="226" t="s">
        <v>723</v>
      </c>
      <c r="F563" s="227" t="s">
        <v>724</v>
      </c>
      <c r="G563" s="228" t="s">
        <v>126</v>
      </c>
      <c r="H563" s="229">
        <v>4</v>
      </c>
      <c r="I563" s="230"/>
      <c r="J563" s="231">
        <f>ROUND(I563*H563,2)</f>
        <v>0</v>
      </c>
      <c r="K563" s="227" t="s">
        <v>127</v>
      </c>
      <c r="L563" s="232"/>
      <c r="M563" s="233" t="s">
        <v>19</v>
      </c>
      <c r="N563" s="234" t="s">
        <v>47</v>
      </c>
      <c r="O563" s="65"/>
      <c r="P563" s="183">
        <f>O563*H563</f>
        <v>0</v>
      </c>
      <c r="Q563" s="183">
        <v>0.254</v>
      </c>
      <c r="R563" s="183">
        <f>Q563*H563</f>
        <v>1.016</v>
      </c>
      <c r="S563" s="183">
        <v>0</v>
      </c>
      <c r="T563" s="18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85" t="s">
        <v>183</v>
      </c>
      <c r="AT563" s="185" t="s">
        <v>244</v>
      </c>
      <c r="AU563" s="185" t="s">
        <v>86</v>
      </c>
      <c r="AY563" s="18" t="s">
        <v>121</v>
      </c>
      <c r="BE563" s="186">
        <f>IF(N563="základní",J563,0)</f>
        <v>0</v>
      </c>
      <c r="BF563" s="186">
        <f>IF(N563="snížená",J563,0)</f>
        <v>0</v>
      </c>
      <c r="BG563" s="186">
        <f>IF(N563="zákl. přenesená",J563,0)</f>
        <v>0</v>
      </c>
      <c r="BH563" s="186">
        <f>IF(N563="sníž. přenesená",J563,0)</f>
        <v>0</v>
      </c>
      <c r="BI563" s="186">
        <f>IF(N563="nulová",J563,0)</f>
        <v>0</v>
      </c>
      <c r="BJ563" s="18" t="s">
        <v>84</v>
      </c>
      <c r="BK563" s="186">
        <f>ROUND(I563*H563,2)</f>
        <v>0</v>
      </c>
      <c r="BL563" s="18" t="s">
        <v>128</v>
      </c>
      <c r="BM563" s="185" t="s">
        <v>725</v>
      </c>
    </row>
    <row r="564" spans="1:65" s="2" customFormat="1" ht="11.25">
      <c r="A564" s="35"/>
      <c r="B564" s="36"/>
      <c r="C564" s="37"/>
      <c r="D564" s="187" t="s">
        <v>130</v>
      </c>
      <c r="E564" s="37"/>
      <c r="F564" s="188" t="s">
        <v>726</v>
      </c>
      <c r="G564" s="37"/>
      <c r="H564" s="37"/>
      <c r="I564" s="189"/>
      <c r="J564" s="37"/>
      <c r="K564" s="37"/>
      <c r="L564" s="40"/>
      <c r="M564" s="190"/>
      <c r="N564" s="191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130</v>
      </c>
      <c r="AU564" s="18" t="s">
        <v>86</v>
      </c>
    </row>
    <row r="565" spans="1:65" s="2" customFormat="1" ht="16.5" customHeight="1">
      <c r="A565" s="35"/>
      <c r="B565" s="36"/>
      <c r="C565" s="225" t="s">
        <v>727</v>
      </c>
      <c r="D565" s="225" t="s">
        <v>244</v>
      </c>
      <c r="E565" s="226" t="s">
        <v>728</v>
      </c>
      <c r="F565" s="227" t="s">
        <v>729</v>
      </c>
      <c r="G565" s="228" t="s">
        <v>126</v>
      </c>
      <c r="H565" s="229">
        <v>1</v>
      </c>
      <c r="I565" s="230"/>
      <c r="J565" s="231">
        <f>ROUND(I565*H565,2)</f>
        <v>0</v>
      </c>
      <c r="K565" s="227" t="s">
        <v>127</v>
      </c>
      <c r="L565" s="232"/>
      <c r="M565" s="233" t="s">
        <v>19</v>
      </c>
      <c r="N565" s="234" t="s">
        <v>47</v>
      </c>
      <c r="O565" s="65"/>
      <c r="P565" s="183">
        <f>O565*H565</f>
        <v>0</v>
      </c>
      <c r="Q565" s="183">
        <v>0.50600000000000001</v>
      </c>
      <c r="R565" s="183">
        <f>Q565*H565</f>
        <v>0.50600000000000001</v>
      </c>
      <c r="S565" s="183">
        <v>0</v>
      </c>
      <c r="T565" s="184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85" t="s">
        <v>183</v>
      </c>
      <c r="AT565" s="185" t="s">
        <v>244</v>
      </c>
      <c r="AU565" s="185" t="s">
        <v>86</v>
      </c>
      <c r="AY565" s="18" t="s">
        <v>121</v>
      </c>
      <c r="BE565" s="186">
        <f>IF(N565="základní",J565,0)</f>
        <v>0</v>
      </c>
      <c r="BF565" s="186">
        <f>IF(N565="snížená",J565,0)</f>
        <v>0</v>
      </c>
      <c r="BG565" s="186">
        <f>IF(N565="zákl. přenesená",J565,0)</f>
        <v>0</v>
      </c>
      <c r="BH565" s="186">
        <f>IF(N565="sníž. přenesená",J565,0)</f>
        <v>0</v>
      </c>
      <c r="BI565" s="186">
        <f>IF(N565="nulová",J565,0)</f>
        <v>0</v>
      </c>
      <c r="BJ565" s="18" t="s">
        <v>84</v>
      </c>
      <c r="BK565" s="186">
        <f>ROUND(I565*H565,2)</f>
        <v>0</v>
      </c>
      <c r="BL565" s="18" t="s">
        <v>128</v>
      </c>
      <c r="BM565" s="185" t="s">
        <v>730</v>
      </c>
    </row>
    <row r="566" spans="1:65" s="2" customFormat="1" ht="11.25">
      <c r="A566" s="35"/>
      <c r="B566" s="36"/>
      <c r="C566" s="37"/>
      <c r="D566" s="187" t="s">
        <v>130</v>
      </c>
      <c r="E566" s="37"/>
      <c r="F566" s="188" t="s">
        <v>731</v>
      </c>
      <c r="G566" s="37"/>
      <c r="H566" s="37"/>
      <c r="I566" s="189"/>
      <c r="J566" s="37"/>
      <c r="K566" s="37"/>
      <c r="L566" s="40"/>
      <c r="M566" s="190"/>
      <c r="N566" s="191"/>
      <c r="O566" s="65"/>
      <c r="P566" s="65"/>
      <c r="Q566" s="65"/>
      <c r="R566" s="65"/>
      <c r="S566" s="65"/>
      <c r="T566" s="66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130</v>
      </c>
      <c r="AU566" s="18" t="s">
        <v>86</v>
      </c>
    </row>
    <row r="567" spans="1:65" s="2" customFormat="1" ht="16.5" customHeight="1">
      <c r="A567" s="35"/>
      <c r="B567" s="36"/>
      <c r="C567" s="225" t="s">
        <v>732</v>
      </c>
      <c r="D567" s="225" t="s">
        <v>244</v>
      </c>
      <c r="E567" s="226" t="s">
        <v>733</v>
      </c>
      <c r="F567" s="227" t="s">
        <v>734</v>
      </c>
      <c r="G567" s="228" t="s">
        <v>126</v>
      </c>
      <c r="H567" s="229">
        <v>1</v>
      </c>
      <c r="I567" s="230"/>
      <c r="J567" s="231">
        <f>ROUND(I567*H567,2)</f>
        <v>0</v>
      </c>
      <c r="K567" s="227" t="s">
        <v>247</v>
      </c>
      <c r="L567" s="232"/>
      <c r="M567" s="233" t="s">
        <v>19</v>
      </c>
      <c r="N567" s="234" t="s">
        <v>47</v>
      </c>
      <c r="O567" s="65"/>
      <c r="P567" s="183">
        <f>O567*H567</f>
        <v>0</v>
      </c>
      <c r="Q567" s="183">
        <v>0.254</v>
      </c>
      <c r="R567" s="183">
        <f>Q567*H567</f>
        <v>0.254</v>
      </c>
      <c r="S567" s="183">
        <v>0</v>
      </c>
      <c r="T567" s="184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5" t="s">
        <v>183</v>
      </c>
      <c r="AT567" s="185" t="s">
        <v>244</v>
      </c>
      <c r="AU567" s="185" t="s">
        <v>86</v>
      </c>
      <c r="AY567" s="18" t="s">
        <v>121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18" t="s">
        <v>84</v>
      </c>
      <c r="BK567" s="186">
        <f>ROUND(I567*H567,2)</f>
        <v>0</v>
      </c>
      <c r="BL567" s="18" t="s">
        <v>128</v>
      </c>
      <c r="BM567" s="185" t="s">
        <v>735</v>
      </c>
    </row>
    <row r="568" spans="1:65" s="2" customFormat="1" ht="16.5" customHeight="1">
      <c r="A568" s="35"/>
      <c r="B568" s="36"/>
      <c r="C568" s="225" t="s">
        <v>736</v>
      </c>
      <c r="D568" s="225" t="s">
        <v>244</v>
      </c>
      <c r="E568" s="226" t="s">
        <v>737</v>
      </c>
      <c r="F568" s="227" t="s">
        <v>738</v>
      </c>
      <c r="G568" s="228" t="s">
        <v>126</v>
      </c>
      <c r="H568" s="229">
        <v>1</v>
      </c>
      <c r="I568" s="230"/>
      <c r="J568" s="231">
        <f>ROUND(I568*H568,2)</f>
        <v>0</v>
      </c>
      <c r="K568" s="227" t="s">
        <v>127</v>
      </c>
      <c r="L568" s="232"/>
      <c r="M568" s="233" t="s">
        <v>19</v>
      </c>
      <c r="N568" s="234" t="s">
        <v>47</v>
      </c>
      <c r="O568" s="65"/>
      <c r="P568" s="183">
        <f>O568*H568</f>
        <v>0</v>
      </c>
      <c r="Q568" s="183">
        <v>0.35499999999999998</v>
      </c>
      <c r="R568" s="183">
        <f>Q568*H568</f>
        <v>0.35499999999999998</v>
      </c>
      <c r="S568" s="183">
        <v>0</v>
      </c>
      <c r="T568" s="184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85" t="s">
        <v>183</v>
      </c>
      <c r="AT568" s="185" t="s">
        <v>244</v>
      </c>
      <c r="AU568" s="185" t="s">
        <v>86</v>
      </c>
      <c r="AY568" s="18" t="s">
        <v>121</v>
      </c>
      <c r="BE568" s="186">
        <f>IF(N568="základní",J568,0)</f>
        <v>0</v>
      </c>
      <c r="BF568" s="186">
        <f>IF(N568="snížená",J568,0)</f>
        <v>0</v>
      </c>
      <c r="BG568" s="186">
        <f>IF(N568="zákl. přenesená",J568,0)</f>
        <v>0</v>
      </c>
      <c r="BH568" s="186">
        <f>IF(N568="sníž. přenesená",J568,0)</f>
        <v>0</v>
      </c>
      <c r="BI568" s="186">
        <f>IF(N568="nulová",J568,0)</f>
        <v>0</v>
      </c>
      <c r="BJ568" s="18" t="s">
        <v>84</v>
      </c>
      <c r="BK568" s="186">
        <f>ROUND(I568*H568,2)</f>
        <v>0</v>
      </c>
      <c r="BL568" s="18" t="s">
        <v>128</v>
      </c>
      <c r="BM568" s="185" t="s">
        <v>739</v>
      </c>
    </row>
    <row r="569" spans="1:65" s="2" customFormat="1" ht="11.25">
      <c r="A569" s="35"/>
      <c r="B569" s="36"/>
      <c r="C569" s="37"/>
      <c r="D569" s="187" t="s">
        <v>130</v>
      </c>
      <c r="E569" s="37"/>
      <c r="F569" s="188" t="s">
        <v>740</v>
      </c>
      <c r="G569" s="37"/>
      <c r="H569" s="37"/>
      <c r="I569" s="189"/>
      <c r="J569" s="37"/>
      <c r="K569" s="37"/>
      <c r="L569" s="40"/>
      <c r="M569" s="190"/>
      <c r="N569" s="191"/>
      <c r="O569" s="65"/>
      <c r="P569" s="65"/>
      <c r="Q569" s="65"/>
      <c r="R569" s="65"/>
      <c r="S569" s="65"/>
      <c r="T569" s="66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8" t="s">
        <v>130</v>
      </c>
      <c r="AU569" s="18" t="s">
        <v>86</v>
      </c>
    </row>
    <row r="570" spans="1:65" s="13" customFormat="1" ht="11.25">
      <c r="B570" s="192"/>
      <c r="C570" s="193"/>
      <c r="D570" s="194" t="s">
        <v>137</v>
      </c>
      <c r="E570" s="195" t="s">
        <v>19</v>
      </c>
      <c r="F570" s="196" t="s">
        <v>741</v>
      </c>
      <c r="G570" s="193"/>
      <c r="H570" s="195" t="s">
        <v>19</v>
      </c>
      <c r="I570" s="197"/>
      <c r="J570" s="193"/>
      <c r="K570" s="193"/>
      <c r="L570" s="198"/>
      <c r="M570" s="199"/>
      <c r="N570" s="200"/>
      <c r="O570" s="200"/>
      <c r="P570" s="200"/>
      <c r="Q570" s="200"/>
      <c r="R570" s="200"/>
      <c r="S570" s="200"/>
      <c r="T570" s="201"/>
      <c r="AT570" s="202" t="s">
        <v>137</v>
      </c>
      <c r="AU570" s="202" t="s">
        <v>86</v>
      </c>
      <c r="AV570" s="13" t="s">
        <v>84</v>
      </c>
      <c r="AW570" s="13" t="s">
        <v>37</v>
      </c>
      <c r="AX570" s="13" t="s">
        <v>76</v>
      </c>
      <c r="AY570" s="202" t="s">
        <v>121</v>
      </c>
    </row>
    <row r="571" spans="1:65" s="14" customFormat="1" ht="11.25">
      <c r="B571" s="203"/>
      <c r="C571" s="204"/>
      <c r="D571" s="194" t="s">
        <v>137</v>
      </c>
      <c r="E571" s="205" t="s">
        <v>19</v>
      </c>
      <c r="F571" s="206" t="s">
        <v>84</v>
      </c>
      <c r="G571" s="204"/>
      <c r="H571" s="207">
        <v>1</v>
      </c>
      <c r="I571" s="208"/>
      <c r="J571" s="204"/>
      <c r="K571" s="204"/>
      <c r="L571" s="209"/>
      <c r="M571" s="210"/>
      <c r="N571" s="211"/>
      <c r="O571" s="211"/>
      <c r="P571" s="211"/>
      <c r="Q571" s="211"/>
      <c r="R571" s="211"/>
      <c r="S571" s="211"/>
      <c r="T571" s="212"/>
      <c r="AT571" s="213" t="s">
        <v>137</v>
      </c>
      <c r="AU571" s="213" t="s">
        <v>86</v>
      </c>
      <c r="AV571" s="14" t="s">
        <v>86</v>
      </c>
      <c r="AW571" s="14" t="s">
        <v>37</v>
      </c>
      <c r="AX571" s="14" t="s">
        <v>84</v>
      </c>
      <c r="AY571" s="213" t="s">
        <v>121</v>
      </c>
    </row>
    <row r="572" spans="1:65" s="2" customFormat="1" ht="24.2" customHeight="1">
      <c r="A572" s="35"/>
      <c r="B572" s="36"/>
      <c r="C572" s="225" t="s">
        <v>742</v>
      </c>
      <c r="D572" s="225" t="s">
        <v>244</v>
      </c>
      <c r="E572" s="226" t="s">
        <v>743</v>
      </c>
      <c r="F572" s="227" t="s">
        <v>744</v>
      </c>
      <c r="G572" s="228" t="s">
        <v>126</v>
      </c>
      <c r="H572" s="229">
        <v>9</v>
      </c>
      <c r="I572" s="230"/>
      <c r="J572" s="231">
        <f>ROUND(I572*H572,2)</f>
        <v>0</v>
      </c>
      <c r="K572" s="227" t="s">
        <v>19</v>
      </c>
      <c r="L572" s="232"/>
      <c r="M572" s="233" t="s">
        <v>19</v>
      </c>
      <c r="N572" s="234" t="s">
        <v>47</v>
      </c>
      <c r="O572" s="65"/>
      <c r="P572" s="183">
        <f>O572*H572</f>
        <v>0</v>
      </c>
      <c r="Q572" s="183">
        <v>0.39300000000000002</v>
      </c>
      <c r="R572" s="183">
        <f>Q572*H572</f>
        <v>3.5369999999999999</v>
      </c>
      <c r="S572" s="183">
        <v>0</v>
      </c>
      <c r="T572" s="184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85" t="s">
        <v>183</v>
      </c>
      <c r="AT572" s="185" t="s">
        <v>244</v>
      </c>
      <c r="AU572" s="185" t="s">
        <v>86</v>
      </c>
      <c r="AY572" s="18" t="s">
        <v>121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18" t="s">
        <v>84</v>
      </c>
      <c r="BK572" s="186">
        <f>ROUND(I572*H572,2)</f>
        <v>0</v>
      </c>
      <c r="BL572" s="18" t="s">
        <v>128</v>
      </c>
      <c r="BM572" s="185" t="s">
        <v>745</v>
      </c>
    </row>
    <row r="573" spans="1:65" s="2" customFormat="1" ht="16.5" customHeight="1">
      <c r="A573" s="35"/>
      <c r="B573" s="36"/>
      <c r="C573" s="174" t="s">
        <v>746</v>
      </c>
      <c r="D573" s="174" t="s">
        <v>123</v>
      </c>
      <c r="E573" s="175" t="s">
        <v>747</v>
      </c>
      <c r="F573" s="176" t="s">
        <v>748</v>
      </c>
      <c r="G573" s="177" t="s">
        <v>126</v>
      </c>
      <c r="H573" s="178">
        <v>6</v>
      </c>
      <c r="I573" s="179"/>
      <c r="J573" s="180">
        <f>ROUND(I573*H573,2)</f>
        <v>0</v>
      </c>
      <c r="K573" s="176" t="s">
        <v>127</v>
      </c>
      <c r="L573" s="40"/>
      <c r="M573" s="181" t="s">
        <v>19</v>
      </c>
      <c r="N573" s="182" t="s">
        <v>47</v>
      </c>
      <c r="O573" s="65"/>
      <c r="P573" s="183">
        <f>O573*H573</f>
        <v>0</v>
      </c>
      <c r="Q573" s="183">
        <v>0.22394</v>
      </c>
      <c r="R573" s="183">
        <f>Q573*H573</f>
        <v>1.3436399999999999</v>
      </c>
      <c r="S573" s="183">
        <v>0</v>
      </c>
      <c r="T573" s="184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85" t="s">
        <v>128</v>
      </c>
      <c r="AT573" s="185" t="s">
        <v>123</v>
      </c>
      <c r="AU573" s="185" t="s">
        <v>86</v>
      </c>
      <c r="AY573" s="18" t="s">
        <v>121</v>
      </c>
      <c r="BE573" s="186">
        <f>IF(N573="základní",J573,0)</f>
        <v>0</v>
      </c>
      <c r="BF573" s="186">
        <f>IF(N573="snížená",J573,0)</f>
        <v>0</v>
      </c>
      <c r="BG573" s="186">
        <f>IF(N573="zákl. přenesená",J573,0)</f>
        <v>0</v>
      </c>
      <c r="BH573" s="186">
        <f>IF(N573="sníž. přenesená",J573,0)</f>
        <v>0</v>
      </c>
      <c r="BI573" s="186">
        <f>IF(N573="nulová",J573,0)</f>
        <v>0</v>
      </c>
      <c r="BJ573" s="18" t="s">
        <v>84</v>
      </c>
      <c r="BK573" s="186">
        <f>ROUND(I573*H573,2)</f>
        <v>0</v>
      </c>
      <c r="BL573" s="18" t="s">
        <v>128</v>
      </c>
      <c r="BM573" s="185" t="s">
        <v>749</v>
      </c>
    </row>
    <row r="574" spans="1:65" s="2" customFormat="1" ht="11.25">
      <c r="A574" s="35"/>
      <c r="B574" s="36"/>
      <c r="C574" s="37"/>
      <c r="D574" s="187" t="s">
        <v>130</v>
      </c>
      <c r="E574" s="37"/>
      <c r="F574" s="188" t="s">
        <v>750</v>
      </c>
      <c r="G574" s="37"/>
      <c r="H574" s="37"/>
      <c r="I574" s="189"/>
      <c r="J574" s="37"/>
      <c r="K574" s="37"/>
      <c r="L574" s="40"/>
      <c r="M574" s="190"/>
      <c r="N574" s="191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130</v>
      </c>
      <c r="AU574" s="18" t="s">
        <v>86</v>
      </c>
    </row>
    <row r="575" spans="1:65" s="2" customFormat="1" ht="21.75" customHeight="1">
      <c r="A575" s="35"/>
      <c r="B575" s="36"/>
      <c r="C575" s="174" t="s">
        <v>751</v>
      </c>
      <c r="D575" s="174" t="s">
        <v>123</v>
      </c>
      <c r="E575" s="175" t="s">
        <v>752</v>
      </c>
      <c r="F575" s="176" t="s">
        <v>753</v>
      </c>
      <c r="G575" s="177" t="s">
        <v>126</v>
      </c>
      <c r="H575" s="178">
        <v>1</v>
      </c>
      <c r="I575" s="179"/>
      <c r="J575" s="180">
        <f>ROUND(I575*H575,2)</f>
        <v>0</v>
      </c>
      <c r="K575" s="176" t="s">
        <v>127</v>
      </c>
      <c r="L575" s="40"/>
      <c r="M575" s="181" t="s">
        <v>19</v>
      </c>
      <c r="N575" s="182" t="s">
        <v>47</v>
      </c>
      <c r="O575" s="65"/>
      <c r="P575" s="183">
        <f>O575*H575</f>
        <v>0</v>
      </c>
      <c r="Q575" s="183">
        <v>0.22394</v>
      </c>
      <c r="R575" s="183">
        <f>Q575*H575</f>
        <v>0.22394</v>
      </c>
      <c r="S575" s="183">
        <v>0</v>
      </c>
      <c r="T575" s="184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85" t="s">
        <v>128</v>
      </c>
      <c r="AT575" s="185" t="s">
        <v>123</v>
      </c>
      <c r="AU575" s="185" t="s">
        <v>86</v>
      </c>
      <c r="AY575" s="18" t="s">
        <v>121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18" t="s">
        <v>84</v>
      </c>
      <c r="BK575" s="186">
        <f>ROUND(I575*H575,2)</f>
        <v>0</v>
      </c>
      <c r="BL575" s="18" t="s">
        <v>128</v>
      </c>
      <c r="BM575" s="185" t="s">
        <v>754</v>
      </c>
    </row>
    <row r="576" spans="1:65" s="2" customFormat="1" ht="11.25">
      <c r="A576" s="35"/>
      <c r="B576" s="36"/>
      <c r="C576" s="37"/>
      <c r="D576" s="187" t="s">
        <v>130</v>
      </c>
      <c r="E576" s="37"/>
      <c r="F576" s="188" t="s">
        <v>755</v>
      </c>
      <c r="G576" s="37"/>
      <c r="H576" s="37"/>
      <c r="I576" s="189"/>
      <c r="J576" s="37"/>
      <c r="K576" s="37"/>
      <c r="L576" s="40"/>
      <c r="M576" s="190"/>
      <c r="N576" s="191"/>
      <c r="O576" s="65"/>
      <c r="P576" s="65"/>
      <c r="Q576" s="65"/>
      <c r="R576" s="65"/>
      <c r="S576" s="65"/>
      <c r="T576" s="66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130</v>
      </c>
      <c r="AU576" s="18" t="s">
        <v>86</v>
      </c>
    </row>
    <row r="577" spans="1:65" s="2" customFormat="1" ht="16.5" customHeight="1">
      <c r="A577" s="35"/>
      <c r="B577" s="36"/>
      <c r="C577" s="225" t="s">
        <v>756</v>
      </c>
      <c r="D577" s="225" t="s">
        <v>244</v>
      </c>
      <c r="E577" s="226" t="s">
        <v>757</v>
      </c>
      <c r="F577" s="227" t="s">
        <v>758</v>
      </c>
      <c r="G577" s="228" t="s">
        <v>126</v>
      </c>
      <c r="H577" s="229">
        <v>1</v>
      </c>
      <c r="I577" s="230"/>
      <c r="J577" s="231">
        <f>ROUND(I577*H577,2)</f>
        <v>0</v>
      </c>
      <c r="K577" s="227" t="s">
        <v>19</v>
      </c>
      <c r="L577" s="232"/>
      <c r="M577" s="233" t="s">
        <v>19</v>
      </c>
      <c r="N577" s="234" t="s">
        <v>47</v>
      </c>
      <c r="O577" s="65"/>
      <c r="P577" s="183">
        <f>O577*H577</f>
        <v>0</v>
      </c>
      <c r="Q577" s="183">
        <v>8.1000000000000003E-2</v>
      </c>
      <c r="R577" s="183">
        <f>Q577*H577</f>
        <v>8.1000000000000003E-2</v>
      </c>
      <c r="S577" s="183">
        <v>0</v>
      </c>
      <c r="T577" s="184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85" t="s">
        <v>183</v>
      </c>
      <c r="AT577" s="185" t="s">
        <v>244</v>
      </c>
      <c r="AU577" s="185" t="s">
        <v>86</v>
      </c>
      <c r="AY577" s="18" t="s">
        <v>121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8" t="s">
        <v>84</v>
      </c>
      <c r="BK577" s="186">
        <f>ROUND(I577*H577,2)</f>
        <v>0</v>
      </c>
      <c r="BL577" s="18" t="s">
        <v>128</v>
      </c>
      <c r="BM577" s="185" t="s">
        <v>759</v>
      </c>
    </row>
    <row r="578" spans="1:65" s="2" customFormat="1" ht="16.5" customHeight="1">
      <c r="A578" s="35"/>
      <c r="B578" s="36"/>
      <c r="C578" s="225" t="s">
        <v>760</v>
      </c>
      <c r="D578" s="225" t="s">
        <v>244</v>
      </c>
      <c r="E578" s="226" t="s">
        <v>761</v>
      </c>
      <c r="F578" s="227" t="s">
        <v>762</v>
      </c>
      <c r="G578" s="228" t="s">
        <v>126</v>
      </c>
      <c r="H578" s="229">
        <v>2</v>
      </c>
      <c r="I578" s="230"/>
      <c r="J578" s="231">
        <f>ROUND(I578*H578,2)</f>
        <v>0</v>
      </c>
      <c r="K578" s="227" t="s">
        <v>19</v>
      </c>
      <c r="L578" s="232"/>
      <c r="M578" s="233" t="s">
        <v>19</v>
      </c>
      <c r="N578" s="234" t="s">
        <v>47</v>
      </c>
      <c r="O578" s="65"/>
      <c r="P578" s="183">
        <f>O578*H578</f>
        <v>0</v>
      </c>
      <c r="Q578" s="183">
        <v>6.8000000000000005E-2</v>
      </c>
      <c r="R578" s="183">
        <f>Q578*H578</f>
        <v>0.13600000000000001</v>
      </c>
      <c r="S578" s="183">
        <v>0</v>
      </c>
      <c r="T578" s="184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85" t="s">
        <v>183</v>
      </c>
      <c r="AT578" s="185" t="s">
        <v>244</v>
      </c>
      <c r="AU578" s="185" t="s">
        <v>86</v>
      </c>
      <c r="AY578" s="18" t="s">
        <v>121</v>
      </c>
      <c r="BE578" s="186">
        <f>IF(N578="základní",J578,0)</f>
        <v>0</v>
      </c>
      <c r="BF578" s="186">
        <f>IF(N578="snížená",J578,0)</f>
        <v>0</v>
      </c>
      <c r="BG578" s="186">
        <f>IF(N578="zákl. přenesená",J578,0)</f>
        <v>0</v>
      </c>
      <c r="BH578" s="186">
        <f>IF(N578="sníž. přenesená",J578,0)</f>
        <v>0</v>
      </c>
      <c r="BI578" s="186">
        <f>IF(N578="nulová",J578,0)</f>
        <v>0</v>
      </c>
      <c r="BJ578" s="18" t="s">
        <v>84</v>
      </c>
      <c r="BK578" s="186">
        <f>ROUND(I578*H578,2)</f>
        <v>0</v>
      </c>
      <c r="BL578" s="18" t="s">
        <v>128</v>
      </c>
      <c r="BM578" s="185" t="s">
        <v>763</v>
      </c>
    </row>
    <row r="579" spans="1:65" s="2" customFormat="1" ht="16.5" customHeight="1">
      <c r="A579" s="35"/>
      <c r="B579" s="36"/>
      <c r="C579" s="225" t="s">
        <v>764</v>
      </c>
      <c r="D579" s="225" t="s">
        <v>244</v>
      </c>
      <c r="E579" s="226" t="s">
        <v>765</v>
      </c>
      <c r="F579" s="227" t="s">
        <v>766</v>
      </c>
      <c r="G579" s="228" t="s">
        <v>126</v>
      </c>
      <c r="H579" s="229">
        <v>2</v>
      </c>
      <c r="I579" s="230"/>
      <c r="J579" s="231">
        <f>ROUND(I579*H579,2)</f>
        <v>0</v>
      </c>
      <c r="K579" s="227" t="s">
        <v>19</v>
      </c>
      <c r="L579" s="232"/>
      <c r="M579" s="233" t="s">
        <v>19</v>
      </c>
      <c r="N579" s="234" t="s">
        <v>47</v>
      </c>
      <c r="O579" s="65"/>
      <c r="P579" s="183">
        <f>O579*H579</f>
        <v>0</v>
      </c>
      <c r="Q579" s="183">
        <v>5.0999999999999997E-2</v>
      </c>
      <c r="R579" s="183">
        <f>Q579*H579</f>
        <v>0.10199999999999999</v>
      </c>
      <c r="S579" s="183">
        <v>0</v>
      </c>
      <c r="T579" s="184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85" t="s">
        <v>183</v>
      </c>
      <c r="AT579" s="185" t="s">
        <v>244</v>
      </c>
      <c r="AU579" s="185" t="s">
        <v>86</v>
      </c>
      <c r="AY579" s="18" t="s">
        <v>121</v>
      </c>
      <c r="BE579" s="186">
        <f>IF(N579="základní",J579,0)</f>
        <v>0</v>
      </c>
      <c r="BF579" s="186">
        <f>IF(N579="snížená",J579,0)</f>
        <v>0</v>
      </c>
      <c r="BG579" s="186">
        <f>IF(N579="zákl. přenesená",J579,0)</f>
        <v>0</v>
      </c>
      <c r="BH579" s="186">
        <f>IF(N579="sníž. přenesená",J579,0)</f>
        <v>0</v>
      </c>
      <c r="BI579" s="186">
        <f>IF(N579="nulová",J579,0)</f>
        <v>0</v>
      </c>
      <c r="BJ579" s="18" t="s">
        <v>84</v>
      </c>
      <c r="BK579" s="186">
        <f>ROUND(I579*H579,2)</f>
        <v>0</v>
      </c>
      <c r="BL579" s="18" t="s">
        <v>128</v>
      </c>
      <c r="BM579" s="185" t="s">
        <v>767</v>
      </c>
    </row>
    <row r="580" spans="1:65" s="2" customFormat="1" ht="16.5" customHeight="1">
      <c r="A580" s="35"/>
      <c r="B580" s="36"/>
      <c r="C580" s="225" t="s">
        <v>768</v>
      </c>
      <c r="D580" s="225" t="s">
        <v>244</v>
      </c>
      <c r="E580" s="226" t="s">
        <v>769</v>
      </c>
      <c r="F580" s="227" t="s">
        <v>770</v>
      </c>
      <c r="G580" s="228" t="s">
        <v>126</v>
      </c>
      <c r="H580" s="229">
        <v>2</v>
      </c>
      <c r="I580" s="230"/>
      <c r="J580" s="231">
        <f>ROUND(I580*H580,2)</f>
        <v>0</v>
      </c>
      <c r="K580" s="227" t="s">
        <v>19</v>
      </c>
      <c r="L580" s="232"/>
      <c r="M580" s="233" t="s">
        <v>19</v>
      </c>
      <c r="N580" s="234" t="s">
        <v>47</v>
      </c>
      <c r="O580" s="65"/>
      <c r="P580" s="183">
        <f>O580*H580</f>
        <v>0</v>
      </c>
      <c r="Q580" s="183">
        <v>2.8000000000000001E-2</v>
      </c>
      <c r="R580" s="183">
        <f>Q580*H580</f>
        <v>5.6000000000000001E-2</v>
      </c>
      <c r="S580" s="183">
        <v>0</v>
      </c>
      <c r="T580" s="184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85" t="s">
        <v>183</v>
      </c>
      <c r="AT580" s="185" t="s">
        <v>244</v>
      </c>
      <c r="AU580" s="185" t="s">
        <v>86</v>
      </c>
      <c r="AY580" s="18" t="s">
        <v>121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18" t="s">
        <v>84</v>
      </c>
      <c r="BK580" s="186">
        <f>ROUND(I580*H580,2)</f>
        <v>0</v>
      </c>
      <c r="BL580" s="18" t="s">
        <v>128</v>
      </c>
      <c r="BM580" s="185" t="s">
        <v>771</v>
      </c>
    </row>
    <row r="581" spans="1:65" s="2" customFormat="1" ht="16.5" customHeight="1">
      <c r="A581" s="35"/>
      <c r="B581" s="36"/>
      <c r="C581" s="174" t="s">
        <v>772</v>
      </c>
      <c r="D581" s="174" t="s">
        <v>123</v>
      </c>
      <c r="E581" s="175" t="s">
        <v>773</v>
      </c>
      <c r="F581" s="176" t="s">
        <v>774</v>
      </c>
      <c r="G581" s="177" t="s">
        <v>126</v>
      </c>
      <c r="H581" s="178">
        <v>4</v>
      </c>
      <c r="I581" s="179"/>
      <c r="J581" s="180">
        <f>ROUND(I581*H581,2)</f>
        <v>0</v>
      </c>
      <c r="K581" s="176" t="s">
        <v>127</v>
      </c>
      <c r="L581" s="40"/>
      <c r="M581" s="181" t="s">
        <v>19</v>
      </c>
      <c r="N581" s="182" t="s">
        <v>47</v>
      </c>
      <c r="O581" s="65"/>
      <c r="P581" s="183">
        <f>O581*H581</f>
        <v>0</v>
      </c>
      <c r="Q581" s="183">
        <v>0.21734000000000001</v>
      </c>
      <c r="R581" s="183">
        <f>Q581*H581</f>
        <v>0.86936000000000002</v>
      </c>
      <c r="S581" s="183">
        <v>0</v>
      </c>
      <c r="T581" s="184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85" t="s">
        <v>128</v>
      </c>
      <c r="AT581" s="185" t="s">
        <v>123</v>
      </c>
      <c r="AU581" s="185" t="s">
        <v>86</v>
      </c>
      <c r="AY581" s="18" t="s">
        <v>121</v>
      </c>
      <c r="BE581" s="186">
        <f>IF(N581="základní",J581,0)</f>
        <v>0</v>
      </c>
      <c r="BF581" s="186">
        <f>IF(N581="snížená",J581,0)</f>
        <v>0</v>
      </c>
      <c r="BG581" s="186">
        <f>IF(N581="zákl. přenesená",J581,0)</f>
        <v>0</v>
      </c>
      <c r="BH581" s="186">
        <f>IF(N581="sníž. přenesená",J581,0)</f>
        <v>0</v>
      </c>
      <c r="BI581" s="186">
        <f>IF(N581="nulová",J581,0)</f>
        <v>0</v>
      </c>
      <c r="BJ581" s="18" t="s">
        <v>84</v>
      </c>
      <c r="BK581" s="186">
        <f>ROUND(I581*H581,2)</f>
        <v>0</v>
      </c>
      <c r="BL581" s="18" t="s">
        <v>128</v>
      </c>
      <c r="BM581" s="185" t="s">
        <v>775</v>
      </c>
    </row>
    <row r="582" spans="1:65" s="2" customFormat="1" ht="11.25">
      <c r="A582" s="35"/>
      <c r="B582" s="36"/>
      <c r="C582" s="37"/>
      <c r="D582" s="187" t="s">
        <v>130</v>
      </c>
      <c r="E582" s="37"/>
      <c r="F582" s="188" t="s">
        <v>776</v>
      </c>
      <c r="G582" s="37"/>
      <c r="H582" s="37"/>
      <c r="I582" s="189"/>
      <c r="J582" s="37"/>
      <c r="K582" s="37"/>
      <c r="L582" s="40"/>
      <c r="M582" s="190"/>
      <c r="N582" s="191"/>
      <c r="O582" s="65"/>
      <c r="P582" s="65"/>
      <c r="Q582" s="65"/>
      <c r="R582" s="65"/>
      <c r="S582" s="65"/>
      <c r="T582" s="66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130</v>
      </c>
      <c r="AU582" s="18" t="s">
        <v>86</v>
      </c>
    </row>
    <row r="583" spans="1:65" s="2" customFormat="1" ht="16.5" customHeight="1">
      <c r="A583" s="35"/>
      <c r="B583" s="36"/>
      <c r="C583" s="174" t="s">
        <v>777</v>
      </c>
      <c r="D583" s="174" t="s">
        <v>123</v>
      </c>
      <c r="E583" s="175" t="s">
        <v>778</v>
      </c>
      <c r="F583" s="176" t="s">
        <v>779</v>
      </c>
      <c r="G583" s="177" t="s">
        <v>126</v>
      </c>
      <c r="H583" s="178">
        <v>5</v>
      </c>
      <c r="I583" s="179"/>
      <c r="J583" s="180">
        <f>ROUND(I583*H583,2)</f>
        <v>0</v>
      </c>
      <c r="K583" s="176" t="s">
        <v>127</v>
      </c>
      <c r="L583" s="40"/>
      <c r="M583" s="181" t="s">
        <v>19</v>
      </c>
      <c r="N583" s="182" t="s">
        <v>47</v>
      </c>
      <c r="O583" s="65"/>
      <c r="P583" s="183">
        <f>O583*H583</f>
        <v>0</v>
      </c>
      <c r="Q583" s="183">
        <v>0.21734000000000001</v>
      </c>
      <c r="R583" s="183">
        <f>Q583*H583</f>
        <v>1.0867</v>
      </c>
      <c r="S583" s="183">
        <v>0</v>
      </c>
      <c r="T583" s="184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85" t="s">
        <v>128</v>
      </c>
      <c r="AT583" s="185" t="s">
        <v>123</v>
      </c>
      <c r="AU583" s="185" t="s">
        <v>86</v>
      </c>
      <c r="AY583" s="18" t="s">
        <v>121</v>
      </c>
      <c r="BE583" s="186">
        <f>IF(N583="základní",J583,0)</f>
        <v>0</v>
      </c>
      <c r="BF583" s="186">
        <f>IF(N583="snížená",J583,0)</f>
        <v>0</v>
      </c>
      <c r="BG583" s="186">
        <f>IF(N583="zákl. přenesená",J583,0)</f>
        <v>0</v>
      </c>
      <c r="BH583" s="186">
        <f>IF(N583="sníž. přenesená",J583,0)</f>
        <v>0</v>
      </c>
      <c r="BI583" s="186">
        <f>IF(N583="nulová",J583,0)</f>
        <v>0</v>
      </c>
      <c r="BJ583" s="18" t="s">
        <v>84</v>
      </c>
      <c r="BK583" s="186">
        <f>ROUND(I583*H583,2)</f>
        <v>0</v>
      </c>
      <c r="BL583" s="18" t="s">
        <v>128</v>
      </c>
      <c r="BM583" s="185" t="s">
        <v>780</v>
      </c>
    </row>
    <row r="584" spans="1:65" s="2" customFormat="1" ht="11.25">
      <c r="A584" s="35"/>
      <c r="B584" s="36"/>
      <c r="C584" s="37"/>
      <c r="D584" s="187" t="s">
        <v>130</v>
      </c>
      <c r="E584" s="37"/>
      <c r="F584" s="188" t="s">
        <v>781</v>
      </c>
      <c r="G584" s="37"/>
      <c r="H584" s="37"/>
      <c r="I584" s="189"/>
      <c r="J584" s="37"/>
      <c r="K584" s="37"/>
      <c r="L584" s="40"/>
      <c r="M584" s="190"/>
      <c r="N584" s="191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130</v>
      </c>
      <c r="AU584" s="18" t="s">
        <v>86</v>
      </c>
    </row>
    <row r="585" spans="1:65" s="2" customFormat="1" ht="16.5" customHeight="1">
      <c r="A585" s="35"/>
      <c r="B585" s="36"/>
      <c r="C585" s="225" t="s">
        <v>782</v>
      </c>
      <c r="D585" s="225" t="s">
        <v>244</v>
      </c>
      <c r="E585" s="226" t="s">
        <v>783</v>
      </c>
      <c r="F585" s="227" t="s">
        <v>784</v>
      </c>
      <c r="G585" s="228" t="s">
        <v>126</v>
      </c>
      <c r="H585" s="229">
        <v>1</v>
      </c>
      <c r="I585" s="230"/>
      <c r="J585" s="231">
        <f>ROUND(I585*H585,2)</f>
        <v>0</v>
      </c>
      <c r="K585" s="227" t="s">
        <v>127</v>
      </c>
      <c r="L585" s="232"/>
      <c r="M585" s="233" t="s">
        <v>19</v>
      </c>
      <c r="N585" s="234" t="s">
        <v>47</v>
      </c>
      <c r="O585" s="65"/>
      <c r="P585" s="183">
        <f>O585*H585</f>
        <v>0</v>
      </c>
      <c r="Q585" s="183">
        <v>7.9000000000000001E-2</v>
      </c>
      <c r="R585" s="183">
        <f>Q585*H585</f>
        <v>7.9000000000000001E-2</v>
      </c>
      <c r="S585" s="183">
        <v>0</v>
      </c>
      <c r="T585" s="184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5" t="s">
        <v>183</v>
      </c>
      <c r="AT585" s="185" t="s">
        <v>244</v>
      </c>
      <c r="AU585" s="185" t="s">
        <v>86</v>
      </c>
      <c r="AY585" s="18" t="s">
        <v>121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18" t="s">
        <v>84</v>
      </c>
      <c r="BK585" s="186">
        <f>ROUND(I585*H585,2)</f>
        <v>0</v>
      </c>
      <c r="BL585" s="18" t="s">
        <v>128</v>
      </c>
      <c r="BM585" s="185" t="s">
        <v>785</v>
      </c>
    </row>
    <row r="586" spans="1:65" s="2" customFormat="1" ht="11.25">
      <c r="A586" s="35"/>
      <c r="B586" s="36"/>
      <c r="C586" s="37"/>
      <c r="D586" s="187" t="s">
        <v>130</v>
      </c>
      <c r="E586" s="37"/>
      <c r="F586" s="188" t="s">
        <v>786</v>
      </c>
      <c r="G586" s="37"/>
      <c r="H586" s="37"/>
      <c r="I586" s="189"/>
      <c r="J586" s="37"/>
      <c r="K586" s="37"/>
      <c r="L586" s="40"/>
      <c r="M586" s="190"/>
      <c r="N586" s="191"/>
      <c r="O586" s="65"/>
      <c r="P586" s="65"/>
      <c r="Q586" s="65"/>
      <c r="R586" s="65"/>
      <c r="S586" s="65"/>
      <c r="T586" s="66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130</v>
      </c>
      <c r="AU586" s="18" t="s">
        <v>86</v>
      </c>
    </row>
    <row r="587" spans="1:65" s="2" customFormat="1" ht="16.5" customHeight="1">
      <c r="A587" s="35"/>
      <c r="B587" s="36"/>
      <c r="C587" s="225" t="s">
        <v>787</v>
      </c>
      <c r="D587" s="225" t="s">
        <v>244</v>
      </c>
      <c r="E587" s="226" t="s">
        <v>788</v>
      </c>
      <c r="F587" s="227" t="s">
        <v>789</v>
      </c>
      <c r="G587" s="228" t="s">
        <v>126</v>
      </c>
      <c r="H587" s="229">
        <v>3</v>
      </c>
      <c r="I587" s="230"/>
      <c r="J587" s="231">
        <f>ROUND(I587*H587,2)</f>
        <v>0</v>
      </c>
      <c r="K587" s="227" t="s">
        <v>247</v>
      </c>
      <c r="L587" s="232"/>
      <c r="M587" s="233" t="s">
        <v>19</v>
      </c>
      <c r="N587" s="234" t="s">
        <v>47</v>
      </c>
      <c r="O587" s="65"/>
      <c r="P587" s="183">
        <f>O587*H587</f>
        <v>0</v>
      </c>
      <c r="Q587" s="183">
        <v>7.9000000000000001E-2</v>
      </c>
      <c r="R587" s="183">
        <f>Q587*H587</f>
        <v>0.23699999999999999</v>
      </c>
      <c r="S587" s="183">
        <v>0</v>
      </c>
      <c r="T587" s="184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85" t="s">
        <v>183</v>
      </c>
      <c r="AT587" s="185" t="s">
        <v>244</v>
      </c>
      <c r="AU587" s="185" t="s">
        <v>86</v>
      </c>
      <c r="AY587" s="18" t="s">
        <v>121</v>
      </c>
      <c r="BE587" s="186">
        <f>IF(N587="základní",J587,0)</f>
        <v>0</v>
      </c>
      <c r="BF587" s="186">
        <f>IF(N587="snížená",J587,0)</f>
        <v>0</v>
      </c>
      <c r="BG587" s="186">
        <f>IF(N587="zákl. přenesená",J587,0)</f>
        <v>0</v>
      </c>
      <c r="BH587" s="186">
        <f>IF(N587="sníž. přenesená",J587,0)</f>
        <v>0</v>
      </c>
      <c r="BI587" s="186">
        <f>IF(N587="nulová",J587,0)</f>
        <v>0</v>
      </c>
      <c r="BJ587" s="18" t="s">
        <v>84</v>
      </c>
      <c r="BK587" s="186">
        <f>ROUND(I587*H587,2)</f>
        <v>0</v>
      </c>
      <c r="BL587" s="18" t="s">
        <v>128</v>
      </c>
      <c r="BM587" s="185" t="s">
        <v>790</v>
      </c>
    </row>
    <row r="588" spans="1:65" s="2" customFormat="1" ht="16.5" customHeight="1">
      <c r="A588" s="35"/>
      <c r="B588" s="36"/>
      <c r="C588" s="225" t="s">
        <v>791</v>
      </c>
      <c r="D588" s="225" t="s">
        <v>244</v>
      </c>
      <c r="E588" s="226" t="s">
        <v>792</v>
      </c>
      <c r="F588" s="227" t="s">
        <v>793</v>
      </c>
      <c r="G588" s="228" t="s">
        <v>126</v>
      </c>
      <c r="H588" s="229">
        <v>5</v>
      </c>
      <c r="I588" s="230"/>
      <c r="J588" s="231">
        <f>ROUND(I588*H588,2)</f>
        <v>0</v>
      </c>
      <c r="K588" s="227" t="s">
        <v>127</v>
      </c>
      <c r="L588" s="232"/>
      <c r="M588" s="233" t="s">
        <v>19</v>
      </c>
      <c r="N588" s="234" t="s">
        <v>47</v>
      </c>
      <c r="O588" s="65"/>
      <c r="P588" s="183">
        <f>O588*H588</f>
        <v>0</v>
      </c>
      <c r="Q588" s="183">
        <v>1.0999999999999999E-2</v>
      </c>
      <c r="R588" s="183">
        <f>Q588*H588</f>
        <v>5.4999999999999993E-2</v>
      </c>
      <c r="S588" s="183">
        <v>0</v>
      </c>
      <c r="T588" s="184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185" t="s">
        <v>183</v>
      </c>
      <c r="AT588" s="185" t="s">
        <v>244</v>
      </c>
      <c r="AU588" s="185" t="s">
        <v>86</v>
      </c>
      <c r="AY588" s="18" t="s">
        <v>121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18" t="s">
        <v>84</v>
      </c>
      <c r="BK588" s="186">
        <f>ROUND(I588*H588,2)</f>
        <v>0</v>
      </c>
      <c r="BL588" s="18" t="s">
        <v>128</v>
      </c>
      <c r="BM588" s="185" t="s">
        <v>794</v>
      </c>
    </row>
    <row r="589" spans="1:65" s="2" customFormat="1" ht="11.25">
      <c r="A589" s="35"/>
      <c r="B589" s="36"/>
      <c r="C589" s="37"/>
      <c r="D589" s="187" t="s">
        <v>130</v>
      </c>
      <c r="E589" s="37"/>
      <c r="F589" s="188" t="s">
        <v>795</v>
      </c>
      <c r="G589" s="37"/>
      <c r="H589" s="37"/>
      <c r="I589" s="189"/>
      <c r="J589" s="37"/>
      <c r="K589" s="37"/>
      <c r="L589" s="40"/>
      <c r="M589" s="190"/>
      <c r="N589" s="191"/>
      <c r="O589" s="65"/>
      <c r="P589" s="65"/>
      <c r="Q589" s="65"/>
      <c r="R589" s="65"/>
      <c r="S589" s="65"/>
      <c r="T589" s="66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130</v>
      </c>
      <c r="AU589" s="18" t="s">
        <v>86</v>
      </c>
    </row>
    <row r="590" spans="1:65" s="2" customFormat="1" ht="16.5" customHeight="1">
      <c r="A590" s="35"/>
      <c r="B590" s="36"/>
      <c r="C590" s="174" t="s">
        <v>796</v>
      </c>
      <c r="D590" s="174" t="s">
        <v>123</v>
      </c>
      <c r="E590" s="175" t="s">
        <v>797</v>
      </c>
      <c r="F590" s="176" t="s">
        <v>798</v>
      </c>
      <c r="G590" s="177" t="s">
        <v>126</v>
      </c>
      <c r="H590" s="178">
        <v>4</v>
      </c>
      <c r="I590" s="179"/>
      <c r="J590" s="180">
        <f>ROUND(I590*H590,2)</f>
        <v>0</v>
      </c>
      <c r="K590" s="176" t="s">
        <v>127</v>
      </c>
      <c r="L590" s="40"/>
      <c r="M590" s="181" t="s">
        <v>19</v>
      </c>
      <c r="N590" s="182" t="s">
        <v>47</v>
      </c>
      <c r="O590" s="65"/>
      <c r="P590" s="183">
        <f>O590*H590</f>
        <v>0</v>
      </c>
      <c r="Q590" s="183">
        <v>7.7499999999999999E-3</v>
      </c>
      <c r="R590" s="183">
        <f>Q590*H590</f>
        <v>3.1E-2</v>
      </c>
      <c r="S590" s="183">
        <v>0</v>
      </c>
      <c r="T590" s="184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85" t="s">
        <v>294</v>
      </c>
      <c r="AT590" s="185" t="s">
        <v>123</v>
      </c>
      <c r="AU590" s="185" t="s">
        <v>86</v>
      </c>
      <c r="AY590" s="18" t="s">
        <v>121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18" t="s">
        <v>84</v>
      </c>
      <c r="BK590" s="186">
        <f>ROUND(I590*H590,2)</f>
        <v>0</v>
      </c>
      <c r="BL590" s="18" t="s">
        <v>294</v>
      </c>
      <c r="BM590" s="185" t="s">
        <v>799</v>
      </c>
    </row>
    <row r="591" spans="1:65" s="2" customFormat="1" ht="11.25">
      <c r="A591" s="35"/>
      <c r="B591" s="36"/>
      <c r="C591" s="37"/>
      <c r="D591" s="187" t="s">
        <v>130</v>
      </c>
      <c r="E591" s="37"/>
      <c r="F591" s="188" t="s">
        <v>800</v>
      </c>
      <c r="G591" s="37"/>
      <c r="H591" s="37"/>
      <c r="I591" s="189"/>
      <c r="J591" s="37"/>
      <c r="K591" s="37"/>
      <c r="L591" s="40"/>
      <c r="M591" s="190"/>
      <c r="N591" s="191"/>
      <c r="O591" s="65"/>
      <c r="P591" s="65"/>
      <c r="Q591" s="65"/>
      <c r="R591" s="65"/>
      <c r="S591" s="65"/>
      <c r="T591" s="66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130</v>
      </c>
      <c r="AU591" s="18" t="s">
        <v>86</v>
      </c>
    </row>
    <row r="592" spans="1:65" s="2" customFormat="1" ht="44.25" customHeight="1">
      <c r="A592" s="35"/>
      <c r="B592" s="36"/>
      <c r="C592" s="225" t="s">
        <v>801</v>
      </c>
      <c r="D592" s="225" t="s">
        <v>244</v>
      </c>
      <c r="E592" s="226" t="s">
        <v>802</v>
      </c>
      <c r="F592" s="227" t="s">
        <v>803</v>
      </c>
      <c r="G592" s="228" t="s">
        <v>126</v>
      </c>
      <c r="H592" s="229">
        <v>4</v>
      </c>
      <c r="I592" s="230"/>
      <c r="J592" s="231">
        <f>ROUND(I592*H592,2)</f>
        <v>0</v>
      </c>
      <c r="K592" s="227" t="s">
        <v>247</v>
      </c>
      <c r="L592" s="232"/>
      <c r="M592" s="233" t="s">
        <v>19</v>
      </c>
      <c r="N592" s="234" t="s">
        <v>47</v>
      </c>
      <c r="O592" s="65"/>
      <c r="P592" s="183">
        <f>O592*H592</f>
        <v>0</v>
      </c>
      <c r="Q592" s="183">
        <v>1.4999999999999999E-2</v>
      </c>
      <c r="R592" s="183">
        <f>Q592*H592</f>
        <v>0.06</v>
      </c>
      <c r="S592" s="183">
        <v>0</v>
      </c>
      <c r="T592" s="184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85" t="s">
        <v>183</v>
      </c>
      <c r="AT592" s="185" t="s">
        <v>244</v>
      </c>
      <c r="AU592" s="185" t="s">
        <v>86</v>
      </c>
      <c r="AY592" s="18" t="s">
        <v>121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8" t="s">
        <v>84</v>
      </c>
      <c r="BK592" s="186">
        <f>ROUND(I592*H592,2)</f>
        <v>0</v>
      </c>
      <c r="BL592" s="18" t="s">
        <v>128</v>
      </c>
      <c r="BM592" s="185" t="s">
        <v>804</v>
      </c>
    </row>
    <row r="593" spans="1:65" s="2" customFormat="1" ht="16.5" customHeight="1">
      <c r="A593" s="35"/>
      <c r="B593" s="36"/>
      <c r="C593" s="174" t="s">
        <v>805</v>
      </c>
      <c r="D593" s="174" t="s">
        <v>123</v>
      </c>
      <c r="E593" s="175" t="s">
        <v>806</v>
      </c>
      <c r="F593" s="176" t="s">
        <v>807</v>
      </c>
      <c r="G593" s="177" t="s">
        <v>126</v>
      </c>
      <c r="H593" s="178">
        <v>1</v>
      </c>
      <c r="I593" s="179"/>
      <c r="J593" s="180">
        <f>ROUND(I593*H593,2)</f>
        <v>0</v>
      </c>
      <c r="K593" s="176" t="s">
        <v>247</v>
      </c>
      <c r="L593" s="40"/>
      <c r="M593" s="181" t="s">
        <v>19</v>
      </c>
      <c r="N593" s="182" t="s">
        <v>47</v>
      </c>
      <c r="O593" s="65"/>
      <c r="P593" s="183">
        <f>O593*H593</f>
        <v>0</v>
      </c>
      <c r="Q593" s="183">
        <v>4.0000000000000001E-3</v>
      </c>
      <c r="R593" s="183">
        <f>Q593*H593</f>
        <v>4.0000000000000001E-3</v>
      </c>
      <c r="S593" s="183">
        <v>0</v>
      </c>
      <c r="T593" s="184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85" t="s">
        <v>128</v>
      </c>
      <c r="AT593" s="185" t="s">
        <v>123</v>
      </c>
      <c r="AU593" s="185" t="s">
        <v>86</v>
      </c>
      <c r="AY593" s="18" t="s">
        <v>121</v>
      </c>
      <c r="BE593" s="186">
        <f>IF(N593="základní",J593,0)</f>
        <v>0</v>
      </c>
      <c r="BF593" s="186">
        <f>IF(N593="snížená",J593,0)</f>
        <v>0</v>
      </c>
      <c r="BG593" s="186">
        <f>IF(N593="zákl. přenesená",J593,0)</f>
        <v>0</v>
      </c>
      <c r="BH593" s="186">
        <f>IF(N593="sníž. přenesená",J593,0)</f>
        <v>0</v>
      </c>
      <c r="BI593" s="186">
        <f>IF(N593="nulová",J593,0)</f>
        <v>0</v>
      </c>
      <c r="BJ593" s="18" t="s">
        <v>84</v>
      </c>
      <c r="BK593" s="186">
        <f>ROUND(I593*H593,2)</f>
        <v>0</v>
      </c>
      <c r="BL593" s="18" t="s">
        <v>128</v>
      </c>
      <c r="BM593" s="185" t="s">
        <v>808</v>
      </c>
    </row>
    <row r="594" spans="1:65" s="12" customFormat="1" ht="22.9" customHeight="1">
      <c r="B594" s="158"/>
      <c r="C594" s="159"/>
      <c r="D594" s="160" t="s">
        <v>75</v>
      </c>
      <c r="E594" s="172" t="s">
        <v>191</v>
      </c>
      <c r="F594" s="172" t="s">
        <v>809</v>
      </c>
      <c r="G594" s="159"/>
      <c r="H594" s="159"/>
      <c r="I594" s="162"/>
      <c r="J594" s="173">
        <f>BK594</f>
        <v>0</v>
      </c>
      <c r="K594" s="159"/>
      <c r="L594" s="164"/>
      <c r="M594" s="165"/>
      <c r="N594" s="166"/>
      <c r="O594" s="166"/>
      <c r="P594" s="167">
        <f>SUM(P595:P620)</f>
        <v>0</v>
      </c>
      <c r="Q594" s="166"/>
      <c r="R594" s="167">
        <f>SUM(R595:R620)</f>
        <v>78.764915999999999</v>
      </c>
      <c r="S594" s="166"/>
      <c r="T594" s="168">
        <f>SUM(T595:T620)</f>
        <v>0.52</v>
      </c>
      <c r="AR594" s="169" t="s">
        <v>84</v>
      </c>
      <c r="AT594" s="170" t="s">
        <v>75</v>
      </c>
      <c r="AU594" s="170" t="s">
        <v>84</v>
      </c>
      <c r="AY594" s="169" t="s">
        <v>121</v>
      </c>
      <c r="BK594" s="171">
        <f>SUM(BK595:BK620)</f>
        <v>0</v>
      </c>
    </row>
    <row r="595" spans="1:65" s="2" customFormat="1" ht="24.2" customHeight="1">
      <c r="A595" s="35"/>
      <c r="B595" s="36"/>
      <c r="C595" s="174" t="s">
        <v>810</v>
      </c>
      <c r="D595" s="174" t="s">
        <v>123</v>
      </c>
      <c r="E595" s="175" t="s">
        <v>811</v>
      </c>
      <c r="F595" s="176" t="s">
        <v>812</v>
      </c>
      <c r="G595" s="177" t="s">
        <v>472</v>
      </c>
      <c r="H595" s="178">
        <v>23.5</v>
      </c>
      <c r="I595" s="179"/>
      <c r="J595" s="180">
        <f>ROUND(I595*H595,2)</f>
        <v>0</v>
      </c>
      <c r="K595" s="176" t="s">
        <v>127</v>
      </c>
      <c r="L595" s="40"/>
      <c r="M595" s="181" t="s">
        <v>19</v>
      </c>
      <c r="N595" s="182" t="s">
        <v>47</v>
      </c>
      <c r="O595" s="65"/>
      <c r="P595" s="183">
        <f>O595*H595</f>
        <v>0</v>
      </c>
      <c r="Q595" s="183">
        <v>0.1295</v>
      </c>
      <c r="R595" s="183">
        <f>Q595*H595</f>
        <v>3.04325</v>
      </c>
      <c r="S595" s="183">
        <v>0</v>
      </c>
      <c r="T595" s="184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85" t="s">
        <v>128</v>
      </c>
      <c r="AT595" s="185" t="s">
        <v>123</v>
      </c>
      <c r="AU595" s="185" t="s">
        <v>86</v>
      </c>
      <c r="AY595" s="18" t="s">
        <v>121</v>
      </c>
      <c r="BE595" s="186">
        <f>IF(N595="základní",J595,0)</f>
        <v>0</v>
      </c>
      <c r="BF595" s="186">
        <f>IF(N595="snížená",J595,0)</f>
        <v>0</v>
      </c>
      <c r="BG595" s="186">
        <f>IF(N595="zákl. přenesená",J595,0)</f>
        <v>0</v>
      </c>
      <c r="BH595" s="186">
        <f>IF(N595="sníž. přenesená",J595,0)</f>
        <v>0</v>
      </c>
      <c r="BI595" s="186">
        <f>IF(N595="nulová",J595,0)</f>
        <v>0</v>
      </c>
      <c r="BJ595" s="18" t="s">
        <v>84</v>
      </c>
      <c r="BK595" s="186">
        <f>ROUND(I595*H595,2)</f>
        <v>0</v>
      </c>
      <c r="BL595" s="18" t="s">
        <v>128</v>
      </c>
      <c r="BM595" s="185" t="s">
        <v>813</v>
      </c>
    </row>
    <row r="596" spans="1:65" s="2" customFormat="1" ht="11.25">
      <c r="A596" s="35"/>
      <c r="B596" s="36"/>
      <c r="C596" s="37"/>
      <c r="D596" s="187" t="s">
        <v>130</v>
      </c>
      <c r="E596" s="37"/>
      <c r="F596" s="188" t="s">
        <v>814</v>
      </c>
      <c r="G596" s="37"/>
      <c r="H596" s="37"/>
      <c r="I596" s="189"/>
      <c r="J596" s="37"/>
      <c r="K596" s="37"/>
      <c r="L596" s="40"/>
      <c r="M596" s="190"/>
      <c r="N596" s="191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130</v>
      </c>
      <c r="AU596" s="18" t="s">
        <v>86</v>
      </c>
    </row>
    <row r="597" spans="1:65" s="13" customFormat="1" ht="11.25">
      <c r="B597" s="192"/>
      <c r="C597" s="193"/>
      <c r="D597" s="194" t="s">
        <v>137</v>
      </c>
      <c r="E597" s="195" t="s">
        <v>19</v>
      </c>
      <c r="F597" s="196" t="s">
        <v>815</v>
      </c>
      <c r="G597" s="193"/>
      <c r="H597" s="195" t="s">
        <v>19</v>
      </c>
      <c r="I597" s="197"/>
      <c r="J597" s="193"/>
      <c r="K597" s="193"/>
      <c r="L597" s="198"/>
      <c r="M597" s="199"/>
      <c r="N597" s="200"/>
      <c r="O597" s="200"/>
      <c r="P597" s="200"/>
      <c r="Q597" s="200"/>
      <c r="R597" s="200"/>
      <c r="S597" s="200"/>
      <c r="T597" s="201"/>
      <c r="AT597" s="202" t="s">
        <v>137</v>
      </c>
      <c r="AU597" s="202" t="s">
        <v>86</v>
      </c>
      <c r="AV597" s="13" t="s">
        <v>84</v>
      </c>
      <c r="AW597" s="13" t="s">
        <v>37</v>
      </c>
      <c r="AX597" s="13" t="s">
        <v>76</v>
      </c>
      <c r="AY597" s="202" t="s">
        <v>121</v>
      </c>
    </row>
    <row r="598" spans="1:65" s="14" customFormat="1" ht="11.25">
      <c r="B598" s="203"/>
      <c r="C598" s="204"/>
      <c r="D598" s="194" t="s">
        <v>137</v>
      </c>
      <c r="E598" s="205" t="s">
        <v>19</v>
      </c>
      <c r="F598" s="206" t="s">
        <v>816</v>
      </c>
      <c r="G598" s="204"/>
      <c r="H598" s="207">
        <v>23.5</v>
      </c>
      <c r="I598" s="208"/>
      <c r="J598" s="204"/>
      <c r="K598" s="204"/>
      <c r="L598" s="209"/>
      <c r="M598" s="210"/>
      <c r="N598" s="211"/>
      <c r="O598" s="211"/>
      <c r="P598" s="211"/>
      <c r="Q598" s="211"/>
      <c r="R598" s="211"/>
      <c r="S598" s="211"/>
      <c r="T598" s="212"/>
      <c r="AT598" s="213" t="s">
        <v>137</v>
      </c>
      <c r="AU598" s="213" t="s">
        <v>86</v>
      </c>
      <c r="AV598" s="14" t="s">
        <v>86</v>
      </c>
      <c r="AW598" s="14" t="s">
        <v>37</v>
      </c>
      <c r="AX598" s="14" t="s">
        <v>84</v>
      </c>
      <c r="AY598" s="213" t="s">
        <v>121</v>
      </c>
    </row>
    <row r="599" spans="1:65" s="2" customFormat="1" ht="16.5" customHeight="1">
      <c r="A599" s="35"/>
      <c r="B599" s="36"/>
      <c r="C599" s="225" t="s">
        <v>817</v>
      </c>
      <c r="D599" s="225" t="s">
        <v>244</v>
      </c>
      <c r="E599" s="226" t="s">
        <v>818</v>
      </c>
      <c r="F599" s="227" t="s">
        <v>819</v>
      </c>
      <c r="G599" s="228" t="s">
        <v>472</v>
      </c>
      <c r="H599" s="229">
        <v>23.5</v>
      </c>
      <c r="I599" s="230"/>
      <c r="J599" s="231">
        <f>ROUND(I599*H599,2)</f>
        <v>0</v>
      </c>
      <c r="K599" s="227" t="s">
        <v>127</v>
      </c>
      <c r="L599" s="232"/>
      <c r="M599" s="233" t="s">
        <v>19</v>
      </c>
      <c r="N599" s="234" t="s">
        <v>47</v>
      </c>
      <c r="O599" s="65"/>
      <c r="P599" s="183">
        <f>O599*H599</f>
        <v>0</v>
      </c>
      <c r="Q599" s="183">
        <v>5.6120000000000003E-2</v>
      </c>
      <c r="R599" s="183">
        <f>Q599*H599</f>
        <v>1.3188200000000001</v>
      </c>
      <c r="S599" s="183">
        <v>0</v>
      </c>
      <c r="T599" s="184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85" t="s">
        <v>183</v>
      </c>
      <c r="AT599" s="185" t="s">
        <v>244</v>
      </c>
      <c r="AU599" s="185" t="s">
        <v>86</v>
      </c>
      <c r="AY599" s="18" t="s">
        <v>121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18" t="s">
        <v>84</v>
      </c>
      <c r="BK599" s="186">
        <f>ROUND(I599*H599,2)</f>
        <v>0</v>
      </c>
      <c r="BL599" s="18" t="s">
        <v>128</v>
      </c>
      <c r="BM599" s="185" t="s">
        <v>820</v>
      </c>
    </row>
    <row r="600" spans="1:65" s="2" customFormat="1" ht="11.25">
      <c r="A600" s="35"/>
      <c r="B600" s="36"/>
      <c r="C600" s="37"/>
      <c r="D600" s="187" t="s">
        <v>130</v>
      </c>
      <c r="E600" s="37"/>
      <c r="F600" s="188" t="s">
        <v>821</v>
      </c>
      <c r="G600" s="37"/>
      <c r="H600" s="37"/>
      <c r="I600" s="189"/>
      <c r="J600" s="37"/>
      <c r="K600" s="37"/>
      <c r="L600" s="40"/>
      <c r="M600" s="190"/>
      <c r="N600" s="191"/>
      <c r="O600" s="65"/>
      <c r="P600" s="65"/>
      <c r="Q600" s="65"/>
      <c r="R600" s="65"/>
      <c r="S600" s="65"/>
      <c r="T600" s="66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130</v>
      </c>
      <c r="AU600" s="18" t="s">
        <v>86</v>
      </c>
    </row>
    <row r="601" spans="1:65" s="2" customFormat="1" ht="16.5" customHeight="1">
      <c r="A601" s="35"/>
      <c r="B601" s="36"/>
      <c r="C601" s="174" t="s">
        <v>822</v>
      </c>
      <c r="D601" s="174" t="s">
        <v>123</v>
      </c>
      <c r="E601" s="175" t="s">
        <v>823</v>
      </c>
      <c r="F601" s="176" t="s">
        <v>824</v>
      </c>
      <c r="G601" s="177" t="s">
        <v>472</v>
      </c>
      <c r="H601" s="178">
        <v>164</v>
      </c>
      <c r="I601" s="179"/>
      <c r="J601" s="180">
        <f>ROUND(I601*H601,2)</f>
        <v>0</v>
      </c>
      <c r="K601" s="176" t="s">
        <v>127</v>
      </c>
      <c r="L601" s="40"/>
      <c r="M601" s="181" t="s">
        <v>19</v>
      </c>
      <c r="N601" s="182" t="s">
        <v>47</v>
      </c>
      <c r="O601" s="65"/>
      <c r="P601" s="183">
        <f>O601*H601</f>
        <v>0</v>
      </c>
      <c r="Q601" s="183">
        <v>0</v>
      </c>
      <c r="R601" s="183">
        <f>Q601*H601</f>
        <v>0</v>
      </c>
      <c r="S601" s="183">
        <v>0</v>
      </c>
      <c r="T601" s="184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5" t="s">
        <v>128</v>
      </c>
      <c r="AT601" s="185" t="s">
        <v>123</v>
      </c>
      <c r="AU601" s="185" t="s">
        <v>86</v>
      </c>
      <c r="AY601" s="18" t="s">
        <v>121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18" t="s">
        <v>84</v>
      </c>
      <c r="BK601" s="186">
        <f>ROUND(I601*H601,2)</f>
        <v>0</v>
      </c>
      <c r="BL601" s="18" t="s">
        <v>128</v>
      </c>
      <c r="BM601" s="185" t="s">
        <v>825</v>
      </c>
    </row>
    <row r="602" spans="1:65" s="2" customFormat="1" ht="11.25">
      <c r="A602" s="35"/>
      <c r="B602" s="36"/>
      <c r="C602" s="37"/>
      <c r="D602" s="187" t="s">
        <v>130</v>
      </c>
      <c r="E602" s="37"/>
      <c r="F602" s="188" t="s">
        <v>826</v>
      </c>
      <c r="G602" s="37"/>
      <c r="H602" s="37"/>
      <c r="I602" s="189"/>
      <c r="J602" s="37"/>
      <c r="K602" s="37"/>
      <c r="L602" s="40"/>
      <c r="M602" s="190"/>
      <c r="N602" s="191"/>
      <c r="O602" s="65"/>
      <c r="P602" s="65"/>
      <c r="Q602" s="65"/>
      <c r="R602" s="65"/>
      <c r="S602" s="65"/>
      <c r="T602" s="66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130</v>
      </c>
      <c r="AU602" s="18" t="s">
        <v>86</v>
      </c>
    </row>
    <row r="603" spans="1:65" s="13" customFormat="1" ht="11.25">
      <c r="B603" s="192"/>
      <c r="C603" s="193"/>
      <c r="D603" s="194" t="s">
        <v>137</v>
      </c>
      <c r="E603" s="195" t="s">
        <v>19</v>
      </c>
      <c r="F603" s="196" t="s">
        <v>573</v>
      </c>
      <c r="G603" s="193"/>
      <c r="H603" s="195" t="s">
        <v>19</v>
      </c>
      <c r="I603" s="197"/>
      <c r="J603" s="193"/>
      <c r="K603" s="193"/>
      <c r="L603" s="198"/>
      <c r="M603" s="199"/>
      <c r="N603" s="200"/>
      <c r="O603" s="200"/>
      <c r="P603" s="200"/>
      <c r="Q603" s="200"/>
      <c r="R603" s="200"/>
      <c r="S603" s="200"/>
      <c r="T603" s="201"/>
      <c r="AT603" s="202" t="s">
        <v>137</v>
      </c>
      <c r="AU603" s="202" t="s">
        <v>86</v>
      </c>
      <c r="AV603" s="13" t="s">
        <v>84</v>
      </c>
      <c r="AW603" s="13" t="s">
        <v>37</v>
      </c>
      <c r="AX603" s="13" t="s">
        <v>76</v>
      </c>
      <c r="AY603" s="202" t="s">
        <v>121</v>
      </c>
    </row>
    <row r="604" spans="1:65" s="14" customFormat="1" ht="11.25">
      <c r="B604" s="203"/>
      <c r="C604" s="204"/>
      <c r="D604" s="194" t="s">
        <v>137</v>
      </c>
      <c r="E604" s="205" t="s">
        <v>19</v>
      </c>
      <c r="F604" s="206" t="s">
        <v>827</v>
      </c>
      <c r="G604" s="204"/>
      <c r="H604" s="207">
        <v>114</v>
      </c>
      <c r="I604" s="208"/>
      <c r="J604" s="204"/>
      <c r="K604" s="204"/>
      <c r="L604" s="209"/>
      <c r="M604" s="210"/>
      <c r="N604" s="211"/>
      <c r="O604" s="211"/>
      <c r="P604" s="211"/>
      <c r="Q604" s="211"/>
      <c r="R604" s="211"/>
      <c r="S604" s="211"/>
      <c r="T604" s="212"/>
      <c r="AT604" s="213" t="s">
        <v>137</v>
      </c>
      <c r="AU604" s="213" t="s">
        <v>86</v>
      </c>
      <c r="AV604" s="14" t="s">
        <v>86</v>
      </c>
      <c r="AW604" s="14" t="s">
        <v>37</v>
      </c>
      <c r="AX604" s="14" t="s">
        <v>76</v>
      </c>
      <c r="AY604" s="213" t="s">
        <v>121</v>
      </c>
    </row>
    <row r="605" spans="1:65" s="13" customFormat="1" ht="11.25">
      <c r="B605" s="192"/>
      <c r="C605" s="193"/>
      <c r="D605" s="194" t="s">
        <v>137</v>
      </c>
      <c r="E605" s="195" t="s">
        <v>19</v>
      </c>
      <c r="F605" s="196" t="s">
        <v>562</v>
      </c>
      <c r="G605" s="193"/>
      <c r="H605" s="195" t="s">
        <v>19</v>
      </c>
      <c r="I605" s="197"/>
      <c r="J605" s="193"/>
      <c r="K605" s="193"/>
      <c r="L605" s="198"/>
      <c r="M605" s="199"/>
      <c r="N605" s="200"/>
      <c r="O605" s="200"/>
      <c r="P605" s="200"/>
      <c r="Q605" s="200"/>
      <c r="R605" s="200"/>
      <c r="S605" s="200"/>
      <c r="T605" s="201"/>
      <c r="AT605" s="202" t="s">
        <v>137</v>
      </c>
      <c r="AU605" s="202" t="s">
        <v>86</v>
      </c>
      <c r="AV605" s="13" t="s">
        <v>84</v>
      </c>
      <c r="AW605" s="13" t="s">
        <v>37</v>
      </c>
      <c r="AX605" s="13" t="s">
        <v>76</v>
      </c>
      <c r="AY605" s="202" t="s">
        <v>121</v>
      </c>
    </row>
    <row r="606" spans="1:65" s="14" customFormat="1" ht="11.25">
      <c r="B606" s="203"/>
      <c r="C606" s="204"/>
      <c r="D606" s="194" t="s">
        <v>137</v>
      </c>
      <c r="E606" s="205" t="s">
        <v>19</v>
      </c>
      <c r="F606" s="206" t="s">
        <v>543</v>
      </c>
      <c r="G606" s="204"/>
      <c r="H606" s="207">
        <v>50</v>
      </c>
      <c r="I606" s="208"/>
      <c r="J606" s="204"/>
      <c r="K606" s="204"/>
      <c r="L606" s="209"/>
      <c r="M606" s="210"/>
      <c r="N606" s="211"/>
      <c r="O606" s="211"/>
      <c r="P606" s="211"/>
      <c r="Q606" s="211"/>
      <c r="R606" s="211"/>
      <c r="S606" s="211"/>
      <c r="T606" s="212"/>
      <c r="AT606" s="213" t="s">
        <v>137</v>
      </c>
      <c r="AU606" s="213" t="s">
        <v>86</v>
      </c>
      <c r="AV606" s="14" t="s">
        <v>86</v>
      </c>
      <c r="AW606" s="14" t="s">
        <v>37</v>
      </c>
      <c r="AX606" s="14" t="s">
        <v>76</v>
      </c>
      <c r="AY606" s="213" t="s">
        <v>121</v>
      </c>
    </row>
    <row r="607" spans="1:65" s="15" customFormat="1" ht="11.25">
      <c r="B607" s="214"/>
      <c r="C607" s="215"/>
      <c r="D607" s="194" t="s">
        <v>137</v>
      </c>
      <c r="E607" s="216" t="s">
        <v>19</v>
      </c>
      <c r="F607" s="217" t="s">
        <v>142</v>
      </c>
      <c r="G607" s="215"/>
      <c r="H607" s="218">
        <v>164</v>
      </c>
      <c r="I607" s="219"/>
      <c r="J607" s="215"/>
      <c r="K607" s="215"/>
      <c r="L607" s="220"/>
      <c r="M607" s="221"/>
      <c r="N607" s="222"/>
      <c r="O607" s="222"/>
      <c r="P607" s="222"/>
      <c r="Q607" s="222"/>
      <c r="R607" s="222"/>
      <c r="S607" s="222"/>
      <c r="T607" s="223"/>
      <c r="AT607" s="224" t="s">
        <v>137</v>
      </c>
      <c r="AU607" s="224" t="s">
        <v>86</v>
      </c>
      <c r="AV607" s="15" t="s">
        <v>128</v>
      </c>
      <c r="AW607" s="15" t="s">
        <v>37</v>
      </c>
      <c r="AX607" s="15" t="s">
        <v>84</v>
      </c>
      <c r="AY607" s="224" t="s">
        <v>121</v>
      </c>
    </row>
    <row r="608" spans="1:65" s="2" customFormat="1" ht="16.5" customHeight="1">
      <c r="A608" s="35"/>
      <c r="B608" s="36"/>
      <c r="C608" s="174" t="s">
        <v>828</v>
      </c>
      <c r="D608" s="174" t="s">
        <v>123</v>
      </c>
      <c r="E608" s="175" t="s">
        <v>829</v>
      </c>
      <c r="F608" s="176" t="s">
        <v>830</v>
      </c>
      <c r="G608" s="177" t="s">
        <v>472</v>
      </c>
      <c r="H608" s="178">
        <v>56</v>
      </c>
      <c r="I608" s="179"/>
      <c r="J608" s="180">
        <f>ROUND(I608*H608,2)</f>
        <v>0</v>
      </c>
      <c r="K608" s="176" t="s">
        <v>127</v>
      </c>
      <c r="L608" s="40"/>
      <c r="M608" s="181" t="s">
        <v>19</v>
      </c>
      <c r="N608" s="182" t="s">
        <v>47</v>
      </c>
      <c r="O608" s="65"/>
      <c r="P608" s="183">
        <f>O608*H608</f>
        <v>0</v>
      </c>
      <c r="Q608" s="183">
        <v>8.0000000000000007E-5</v>
      </c>
      <c r="R608" s="183">
        <f>Q608*H608</f>
        <v>4.4800000000000005E-3</v>
      </c>
      <c r="S608" s="183">
        <v>0</v>
      </c>
      <c r="T608" s="184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185" t="s">
        <v>128</v>
      </c>
      <c r="AT608" s="185" t="s">
        <v>123</v>
      </c>
      <c r="AU608" s="185" t="s">
        <v>86</v>
      </c>
      <c r="AY608" s="18" t="s">
        <v>121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18" t="s">
        <v>84</v>
      </c>
      <c r="BK608" s="186">
        <f>ROUND(I608*H608,2)</f>
        <v>0</v>
      </c>
      <c r="BL608" s="18" t="s">
        <v>128</v>
      </c>
      <c r="BM608" s="185" t="s">
        <v>831</v>
      </c>
    </row>
    <row r="609" spans="1:65" s="2" customFormat="1" ht="11.25">
      <c r="A609" s="35"/>
      <c r="B609" s="36"/>
      <c r="C609" s="37"/>
      <c r="D609" s="187" t="s">
        <v>130</v>
      </c>
      <c r="E609" s="37"/>
      <c r="F609" s="188" t="s">
        <v>832</v>
      </c>
      <c r="G609" s="37"/>
      <c r="H609" s="37"/>
      <c r="I609" s="189"/>
      <c r="J609" s="37"/>
      <c r="K609" s="37"/>
      <c r="L609" s="40"/>
      <c r="M609" s="190"/>
      <c r="N609" s="191"/>
      <c r="O609" s="65"/>
      <c r="P609" s="65"/>
      <c r="Q609" s="65"/>
      <c r="R609" s="65"/>
      <c r="S609" s="65"/>
      <c r="T609" s="66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8" t="s">
        <v>130</v>
      </c>
      <c r="AU609" s="18" t="s">
        <v>86</v>
      </c>
    </row>
    <row r="610" spans="1:65" s="14" customFormat="1" ht="11.25">
      <c r="B610" s="203"/>
      <c r="C610" s="204"/>
      <c r="D610" s="194" t="s">
        <v>137</v>
      </c>
      <c r="E610" s="205" t="s">
        <v>19</v>
      </c>
      <c r="F610" s="206" t="s">
        <v>833</v>
      </c>
      <c r="G610" s="204"/>
      <c r="H610" s="207">
        <v>56</v>
      </c>
      <c r="I610" s="208"/>
      <c r="J610" s="204"/>
      <c r="K610" s="204"/>
      <c r="L610" s="209"/>
      <c r="M610" s="210"/>
      <c r="N610" s="211"/>
      <c r="O610" s="211"/>
      <c r="P610" s="211"/>
      <c r="Q610" s="211"/>
      <c r="R610" s="211"/>
      <c r="S610" s="211"/>
      <c r="T610" s="212"/>
      <c r="AT610" s="213" t="s">
        <v>137</v>
      </c>
      <c r="AU610" s="213" t="s">
        <v>86</v>
      </c>
      <c r="AV610" s="14" t="s">
        <v>86</v>
      </c>
      <c r="AW610" s="14" t="s">
        <v>37</v>
      </c>
      <c r="AX610" s="14" t="s">
        <v>84</v>
      </c>
      <c r="AY610" s="213" t="s">
        <v>121</v>
      </c>
    </row>
    <row r="611" spans="1:65" s="2" customFormat="1" ht="16.5" customHeight="1">
      <c r="A611" s="35"/>
      <c r="B611" s="36"/>
      <c r="C611" s="174" t="s">
        <v>834</v>
      </c>
      <c r="D611" s="174" t="s">
        <v>123</v>
      </c>
      <c r="E611" s="175" t="s">
        <v>835</v>
      </c>
      <c r="F611" s="176" t="s">
        <v>836</v>
      </c>
      <c r="G611" s="177" t="s">
        <v>472</v>
      </c>
      <c r="H611" s="178">
        <v>41.5</v>
      </c>
      <c r="I611" s="179"/>
      <c r="J611" s="180">
        <f>ROUND(I611*H611,2)</f>
        <v>0</v>
      </c>
      <c r="K611" s="176" t="s">
        <v>127</v>
      </c>
      <c r="L611" s="40"/>
      <c r="M611" s="181" t="s">
        <v>19</v>
      </c>
      <c r="N611" s="182" t="s">
        <v>47</v>
      </c>
      <c r="O611" s="65"/>
      <c r="P611" s="183">
        <f>O611*H611</f>
        <v>0</v>
      </c>
      <c r="Q611" s="183">
        <v>0.29221000000000003</v>
      </c>
      <c r="R611" s="183">
        <f>Q611*H611</f>
        <v>12.126715000000001</v>
      </c>
      <c r="S611" s="183">
        <v>0</v>
      </c>
      <c r="T611" s="184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85" t="s">
        <v>128</v>
      </c>
      <c r="AT611" s="185" t="s">
        <v>123</v>
      </c>
      <c r="AU611" s="185" t="s">
        <v>86</v>
      </c>
      <c r="AY611" s="18" t="s">
        <v>121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8" t="s">
        <v>84</v>
      </c>
      <c r="BK611" s="186">
        <f>ROUND(I611*H611,2)</f>
        <v>0</v>
      </c>
      <c r="BL611" s="18" t="s">
        <v>128</v>
      </c>
      <c r="BM611" s="185" t="s">
        <v>837</v>
      </c>
    </row>
    <row r="612" spans="1:65" s="2" customFormat="1" ht="11.25">
      <c r="A612" s="35"/>
      <c r="B612" s="36"/>
      <c r="C612" s="37"/>
      <c r="D612" s="187" t="s">
        <v>130</v>
      </c>
      <c r="E612" s="37"/>
      <c r="F612" s="188" t="s">
        <v>838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130</v>
      </c>
      <c r="AU612" s="18" t="s">
        <v>86</v>
      </c>
    </row>
    <row r="613" spans="1:65" s="14" customFormat="1" ht="11.25">
      <c r="B613" s="203"/>
      <c r="C613" s="204"/>
      <c r="D613" s="194" t="s">
        <v>137</v>
      </c>
      <c r="E613" s="205" t="s">
        <v>19</v>
      </c>
      <c r="F613" s="206" t="s">
        <v>839</v>
      </c>
      <c r="G613" s="204"/>
      <c r="H613" s="207">
        <v>41.5</v>
      </c>
      <c r="I613" s="208"/>
      <c r="J613" s="204"/>
      <c r="K613" s="204"/>
      <c r="L613" s="209"/>
      <c r="M613" s="210"/>
      <c r="N613" s="211"/>
      <c r="O613" s="211"/>
      <c r="P613" s="211"/>
      <c r="Q613" s="211"/>
      <c r="R613" s="211"/>
      <c r="S613" s="211"/>
      <c r="T613" s="212"/>
      <c r="AT613" s="213" t="s">
        <v>137</v>
      </c>
      <c r="AU613" s="213" t="s">
        <v>86</v>
      </c>
      <c r="AV613" s="14" t="s">
        <v>86</v>
      </c>
      <c r="AW613" s="14" t="s">
        <v>37</v>
      </c>
      <c r="AX613" s="14" t="s">
        <v>84</v>
      </c>
      <c r="AY613" s="213" t="s">
        <v>121</v>
      </c>
    </row>
    <row r="614" spans="1:65" s="2" customFormat="1" ht="16.5" customHeight="1">
      <c r="A614" s="35"/>
      <c r="B614" s="36"/>
      <c r="C614" s="174" t="s">
        <v>840</v>
      </c>
      <c r="D614" s="174" t="s">
        <v>123</v>
      </c>
      <c r="E614" s="175" t="s">
        <v>841</v>
      </c>
      <c r="F614" s="176" t="s">
        <v>842</v>
      </c>
      <c r="G614" s="177" t="s">
        <v>167</v>
      </c>
      <c r="H614" s="178">
        <v>31.617999999999999</v>
      </c>
      <c r="I614" s="179"/>
      <c r="J614" s="180">
        <f>ROUND(I614*H614,2)</f>
        <v>0</v>
      </c>
      <c r="K614" s="176" t="s">
        <v>127</v>
      </c>
      <c r="L614" s="40"/>
      <c r="M614" s="181" t="s">
        <v>19</v>
      </c>
      <c r="N614" s="182" t="s">
        <v>47</v>
      </c>
      <c r="O614" s="65"/>
      <c r="P614" s="183">
        <f>O614*H614</f>
        <v>0</v>
      </c>
      <c r="Q614" s="183">
        <v>1.9695</v>
      </c>
      <c r="R614" s="183">
        <f>Q614*H614</f>
        <v>62.271650999999999</v>
      </c>
      <c r="S614" s="183">
        <v>0</v>
      </c>
      <c r="T614" s="184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185" t="s">
        <v>128</v>
      </c>
      <c r="AT614" s="185" t="s">
        <v>123</v>
      </c>
      <c r="AU614" s="185" t="s">
        <v>86</v>
      </c>
      <c r="AY614" s="18" t="s">
        <v>121</v>
      </c>
      <c r="BE614" s="186">
        <f>IF(N614="základní",J614,0)</f>
        <v>0</v>
      </c>
      <c r="BF614" s="186">
        <f>IF(N614="snížená",J614,0)</f>
        <v>0</v>
      </c>
      <c r="BG614" s="186">
        <f>IF(N614="zákl. přenesená",J614,0)</f>
        <v>0</v>
      </c>
      <c r="BH614" s="186">
        <f>IF(N614="sníž. přenesená",J614,0)</f>
        <v>0</v>
      </c>
      <c r="BI614" s="186">
        <f>IF(N614="nulová",J614,0)</f>
        <v>0</v>
      </c>
      <c r="BJ614" s="18" t="s">
        <v>84</v>
      </c>
      <c r="BK614" s="186">
        <f>ROUND(I614*H614,2)</f>
        <v>0</v>
      </c>
      <c r="BL614" s="18" t="s">
        <v>128</v>
      </c>
      <c r="BM614" s="185" t="s">
        <v>843</v>
      </c>
    </row>
    <row r="615" spans="1:65" s="2" customFormat="1" ht="11.25">
      <c r="A615" s="35"/>
      <c r="B615" s="36"/>
      <c r="C615" s="37"/>
      <c r="D615" s="187" t="s">
        <v>130</v>
      </c>
      <c r="E615" s="37"/>
      <c r="F615" s="188" t="s">
        <v>844</v>
      </c>
      <c r="G615" s="37"/>
      <c r="H615" s="37"/>
      <c r="I615" s="189"/>
      <c r="J615" s="37"/>
      <c r="K615" s="37"/>
      <c r="L615" s="40"/>
      <c r="M615" s="190"/>
      <c r="N615" s="191"/>
      <c r="O615" s="65"/>
      <c r="P615" s="65"/>
      <c r="Q615" s="65"/>
      <c r="R615" s="65"/>
      <c r="S615" s="65"/>
      <c r="T615" s="66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130</v>
      </c>
      <c r="AU615" s="18" t="s">
        <v>86</v>
      </c>
    </row>
    <row r="616" spans="1:65" s="13" customFormat="1" ht="11.25">
      <c r="B616" s="192"/>
      <c r="C616" s="193"/>
      <c r="D616" s="194" t="s">
        <v>137</v>
      </c>
      <c r="E616" s="195" t="s">
        <v>19</v>
      </c>
      <c r="F616" s="196" t="s">
        <v>845</v>
      </c>
      <c r="G616" s="193"/>
      <c r="H616" s="195" t="s">
        <v>19</v>
      </c>
      <c r="I616" s="197"/>
      <c r="J616" s="193"/>
      <c r="K616" s="193"/>
      <c r="L616" s="198"/>
      <c r="M616" s="199"/>
      <c r="N616" s="200"/>
      <c r="O616" s="200"/>
      <c r="P616" s="200"/>
      <c r="Q616" s="200"/>
      <c r="R616" s="200"/>
      <c r="S616" s="200"/>
      <c r="T616" s="201"/>
      <c r="AT616" s="202" t="s">
        <v>137</v>
      </c>
      <c r="AU616" s="202" t="s">
        <v>86</v>
      </c>
      <c r="AV616" s="13" t="s">
        <v>84</v>
      </c>
      <c r="AW616" s="13" t="s">
        <v>37</v>
      </c>
      <c r="AX616" s="13" t="s">
        <v>76</v>
      </c>
      <c r="AY616" s="202" t="s">
        <v>121</v>
      </c>
    </row>
    <row r="617" spans="1:65" s="14" customFormat="1" ht="11.25">
      <c r="B617" s="203"/>
      <c r="C617" s="204"/>
      <c r="D617" s="194" t="s">
        <v>137</v>
      </c>
      <c r="E617" s="205" t="s">
        <v>19</v>
      </c>
      <c r="F617" s="206" t="s">
        <v>846</v>
      </c>
      <c r="G617" s="204"/>
      <c r="H617" s="207">
        <v>31.617999999999999</v>
      </c>
      <c r="I617" s="208"/>
      <c r="J617" s="204"/>
      <c r="K617" s="204"/>
      <c r="L617" s="209"/>
      <c r="M617" s="210"/>
      <c r="N617" s="211"/>
      <c r="O617" s="211"/>
      <c r="P617" s="211"/>
      <c r="Q617" s="211"/>
      <c r="R617" s="211"/>
      <c r="S617" s="211"/>
      <c r="T617" s="212"/>
      <c r="AT617" s="213" t="s">
        <v>137</v>
      </c>
      <c r="AU617" s="213" t="s">
        <v>86</v>
      </c>
      <c r="AV617" s="14" t="s">
        <v>86</v>
      </c>
      <c r="AW617" s="14" t="s">
        <v>37</v>
      </c>
      <c r="AX617" s="14" t="s">
        <v>84</v>
      </c>
      <c r="AY617" s="213" t="s">
        <v>121</v>
      </c>
    </row>
    <row r="618" spans="1:65" s="2" customFormat="1" ht="16.5" customHeight="1">
      <c r="A618" s="35"/>
      <c r="B618" s="36"/>
      <c r="C618" s="174" t="s">
        <v>847</v>
      </c>
      <c r="D618" s="174" t="s">
        <v>123</v>
      </c>
      <c r="E618" s="175" t="s">
        <v>848</v>
      </c>
      <c r="F618" s="176" t="s">
        <v>849</v>
      </c>
      <c r="G618" s="177" t="s">
        <v>850</v>
      </c>
      <c r="H618" s="178">
        <v>2</v>
      </c>
      <c r="I618" s="179"/>
      <c r="J618" s="180">
        <f>ROUND(I618*H618,2)</f>
        <v>0</v>
      </c>
      <c r="K618" s="176" t="s">
        <v>247</v>
      </c>
      <c r="L618" s="40"/>
      <c r="M618" s="181" t="s">
        <v>19</v>
      </c>
      <c r="N618" s="182" t="s">
        <v>47</v>
      </c>
      <c r="O618" s="65"/>
      <c r="P618" s="183">
        <f>O618*H618</f>
        <v>0</v>
      </c>
      <c r="Q618" s="183">
        <v>0</v>
      </c>
      <c r="R618" s="183">
        <f>Q618*H618</f>
        <v>0</v>
      </c>
      <c r="S618" s="183">
        <v>0.26</v>
      </c>
      <c r="T618" s="184">
        <f>S618*H618</f>
        <v>0.52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185" t="s">
        <v>128</v>
      </c>
      <c r="AT618" s="185" t="s">
        <v>123</v>
      </c>
      <c r="AU618" s="185" t="s">
        <v>86</v>
      </c>
      <c r="AY618" s="18" t="s">
        <v>121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18" t="s">
        <v>84</v>
      </c>
      <c r="BK618" s="186">
        <f>ROUND(I618*H618,2)</f>
        <v>0</v>
      </c>
      <c r="BL618" s="18" t="s">
        <v>128</v>
      </c>
      <c r="BM618" s="185" t="s">
        <v>851</v>
      </c>
    </row>
    <row r="619" spans="1:65" s="13" customFormat="1" ht="11.25">
      <c r="B619" s="192"/>
      <c r="C619" s="193"/>
      <c r="D619" s="194" t="s">
        <v>137</v>
      </c>
      <c r="E619" s="195" t="s">
        <v>19</v>
      </c>
      <c r="F619" s="196" t="s">
        <v>852</v>
      </c>
      <c r="G619" s="193"/>
      <c r="H619" s="195" t="s">
        <v>19</v>
      </c>
      <c r="I619" s="197"/>
      <c r="J619" s="193"/>
      <c r="K619" s="193"/>
      <c r="L619" s="198"/>
      <c r="M619" s="199"/>
      <c r="N619" s="200"/>
      <c r="O619" s="200"/>
      <c r="P619" s="200"/>
      <c r="Q619" s="200"/>
      <c r="R619" s="200"/>
      <c r="S619" s="200"/>
      <c r="T619" s="201"/>
      <c r="AT619" s="202" t="s">
        <v>137</v>
      </c>
      <c r="AU619" s="202" t="s">
        <v>86</v>
      </c>
      <c r="AV619" s="13" t="s">
        <v>84</v>
      </c>
      <c r="AW619" s="13" t="s">
        <v>37</v>
      </c>
      <c r="AX619" s="13" t="s">
        <v>76</v>
      </c>
      <c r="AY619" s="202" t="s">
        <v>121</v>
      </c>
    </row>
    <row r="620" spans="1:65" s="14" customFormat="1" ht="11.25">
      <c r="B620" s="203"/>
      <c r="C620" s="204"/>
      <c r="D620" s="194" t="s">
        <v>137</v>
      </c>
      <c r="E620" s="205" t="s">
        <v>19</v>
      </c>
      <c r="F620" s="206" t="s">
        <v>86</v>
      </c>
      <c r="G620" s="204"/>
      <c r="H620" s="207">
        <v>2</v>
      </c>
      <c r="I620" s="208"/>
      <c r="J620" s="204"/>
      <c r="K620" s="204"/>
      <c r="L620" s="209"/>
      <c r="M620" s="210"/>
      <c r="N620" s="211"/>
      <c r="O620" s="211"/>
      <c r="P620" s="211"/>
      <c r="Q620" s="211"/>
      <c r="R620" s="211"/>
      <c r="S620" s="211"/>
      <c r="T620" s="212"/>
      <c r="AT620" s="213" t="s">
        <v>137</v>
      </c>
      <c r="AU620" s="213" t="s">
        <v>86</v>
      </c>
      <c r="AV620" s="14" t="s">
        <v>86</v>
      </c>
      <c r="AW620" s="14" t="s">
        <v>37</v>
      </c>
      <c r="AX620" s="14" t="s">
        <v>84</v>
      </c>
      <c r="AY620" s="213" t="s">
        <v>121</v>
      </c>
    </row>
    <row r="621" spans="1:65" s="12" customFormat="1" ht="22.9" customHeight="1">
      <c r="B621" s="158"/>
      <c r="C621" s="159"/>
      <c r="D621" s="160" t="s">
        <v>75</v>
      </c>
      <c r="E621" s="172" t="s">
        <v>853</v>
      </c>
      <c r="F621" s="172" t="s">
        <v>854</v>
      </c>
      <c r="G621" s="159"/>
      <c r="H621" s="159"/>
      <c r="I621" s="162"/>
      <c r="J621" s="173">
        <f>BK621</f>
        <v>0</v>
      </c>
      <c r="K621" s="159"/>
      <c r="L621" s="164"/>
      <c r="M621" s="165"/>
      <c r="N621" s="166"/>
      <c r="O621" s="166"/>
      <c r="P621" s="167">
        <f>SUM(P622:P659)</f>
        <v>0</v>
      </c>
      <c r="Q621" s="166"/>
      <c r="R621" s="167">
        <f>SUM(R622:R659)</f>
        <v>0</v>
      </c>
      <c r="S621" s="166"/>
      <c r="T621" s="168">
        <f>SUM(T622:T659)</f>
        <v>0</v>
      </c>
      <c r="AR621" s="169" t="s">
        <v>84</v>
      </c>
      <c r="AT621" s="170" t="s">
        <v>75</v>
      </c>
      <c r="AU621" s="170" t="s">
        <v>84</v>
      </c>
      <c r="AY621" s="169" t="s">
        <v>121</v>
      </c>
      <c r="BK621" s="171">
        <f>SUM(BK622:BK659)</f>
        <v>0</v>
      </c>
    </row>
    <row r="622" spans="1:65" s="2" customFormat="1" ht="24.2" customHeight="1">
      <c r="A622" s="35"/>
      <c r="B622" s="36"/>
      <c r="C622" s="174" t="s">
        <v>855</v>
      </c>
      <c r="D622" s="174" t="s">
        <v>123</v>
      </c>
      <c r="E622" s="175" t="s">
        <v>856</v>
      </c>
      <c r="F622" s="176" t="s">
        <v>857</v>
      </c>
      <c r="G622" s="177" t="s">
        <v>322</v>
      </c>
      <c r="H622" s="178">
        <v>164.822</v>
      </c>
      <c r="I622" s="179"/>
      <c r="J622" s="180">
        <f>ROUND(I622*H622,2)</f>
        <v>0</v>
      </c>
      <c r="K622" s="176" t="s">
        <v>127</v>
      </c>
      <c r="L622" s="40"/>
      <c r="M622" s="181" t="s">
        <v>19</v>
      </c>
      <c r="N622" s="182" t="s">
        <v>47</v>
      </c>
      <c r="O622" s="65"/>
      <c r="P622" s="183">
        <f>O622*H622</f>
        <v>0</v>
      </c>
      <c r="Q622" s="183">
        <v>0</v>
      </c>
      <c r="R622" s="183">
        <f>Q622*H622</f>
        <v>0</v>
      </c>
      <c r="S622" s="183">
        <v>0</v>
      </c>
      <c r="T622" s="184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185" t="s">
        <v>128</v>
      </c>
      <c r="AT622" s="185" t="s">
        <v>123</v>
      </c>
      <c r="AU622" s="185" t="s">
        <v>86</v>
      </c>
      <c r="AY622" s="18" t="s">
        <v>121</v>
      </c>
      <c r="BE622" s="186">
        <f>IF(N622="základní",J622,0)</f>
        <v>0</v>
      </c>
      <c r="BF622" s="186">
        <f>IF(N622="snížená",J622,0)</f>
        <v>0</v>
      </c>
      <c r="BG622" s="186">
        <f>IF(N622="zákl. přenesená",J622,0)</f>
        <v>0</v>
      </c>
      <c r="BH622" s="186">
        <f>IF(N622="sníž. přenesená",J622,0)</f>
        <v>0</v>
      </c>
      <c r="BI622" s="186">
        <f>IF(N622="nulová",J622,0)</f>
        <v>0</v>
      </c>
      <c r="BJ622" s="18" t="s">
        <v>84</v>
      </c>
      <c r="BK622" s="186">
        <f>ROUND(I622*H622,2)</f>
        <v>0</v>
      </c>
      <c r="BL622" s="18" t="s">
        <v>128</v>
      </c>
      <c r="BM622" s="185" t="s">
        <v>858</v>
      </c>
    </row>
    <row r="623" spans="1:65" s="2" customFormat="1" ht="11.25">
      <c r="A623" s="35"/>
      <c r="B623" s="36"/>
      <c r="C623" s="37"/>
      <c r="D623" s="187" t="s">
        <v>130</v>
      </c>
      <c r="E623" s="37"/>
      <c r="F623" s="188" t="s">
        <v>859</v>
      </c>
      <c r="G623" s="37"/>
      <c r="H623" s="37"/>
      <c r="I623" s="189"/>
      <c r="J623" s="37"/>
      <c r="K623" s="37"/>
      <c r="L623" s="40"/>
      <c r="M623" s="190"/>
      <c r="N623" s="191"/>
      <c r="O623" s="65"/>
      <c r="P623" s="65"/>
      <c r="Q623" s="65"/>
      <c r="R623" s="65"/>
      <c r="S623" s="65"/>
      <c r="T623" s="66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130</v>
      </c>
      <c r="AU623" s="18" t="s">
        <v>86</v>
      </c>
    </row>
    <row r="624" spans="1:65" s="13" customFormat="1" ht="11.25">
      <c r="B624" s="192"/>
      <c r="C624" s="193"/>
      <c r="D624" s="194" t="s">
        <v>137</v>
      </c>
      <c r="E624" s="195" t="s">
        <v>19</v>
      </c>
      <c r="F624" s="196" t="s">
        <v>860</v>
      </c>
      <c r="G624" s="193"/>
      <c r="H624" s="195" t="s">
        <v>19</v>
      </c>
      <c r="I624" s="197"/>
      <c r="J624" s="193"/>
      <c r="K624" s="193"/>
      <c r="L624" s="198"/>
      <c r="M624" s="199"/>
      <c r="N624" s="200"/>
      <c r="O624" s="200"/>
      <c r="P624" s="200"/>
      <c r="Q624" s="200"/>
      <c r="R624" s="200"/>
      <c r="S624" s="200"/>
      <c r="T624" s="201"/>
      <c r="AT624" s="202" t="s">
        <v>137</v>
      </c>
      <c r="AU624" s="202" t="s">
        <v>86</v>
      </c>
      <c r="AV624" s="13" t="s">
        <v>84</v>
      </c>
      <c r="AW624" s="13" t="s">
        <v>37</v>
      </c>
      <c r="AX624" s="13" t="s">
        <v>76</v>
      </c>
      <c r="AY624" s="202" t="s">
        <v>121</v>
      </c>
    </row>
    <row r="625" spans="1:65" s="14" customFormat="1" ht="11.25">
      <c r="B625" s="203"/>
      <c r="C625" s="204"/>
      <c r="D625" s="194" t="s">
        <v>137</v>
      </c>
      <c r="E625" s="205" t="s">
        <v>19</v>
      </c>
      <c r="F625" s="206" t="s">
        <v>861</v>
      </c>
      <c r="G625" s="204"/>
      <c r="H625" s="207">
        <v>49.682000000000002</v>
      </c>
      <c r="I625" s="208"/>
      <c r="J625" s="204"/>
      <c r="K625" s="204"/>
      <c r="L625" s="209"/>
      <c r="M625" s="210"/>
      <c r="N625" s="211"/>
      <c r="O625" s="211"/>
      <c r="P625" s="211"/>
      <c r="Q625" s="211"/>
      <c r="R625" s="211"/>
      <c r="S625" s="211"/>
      <c r="T625" s="212"/>
      <c r="AT625" s="213" t="s">
        <v>137</v>
      </c>
      <c r="AU625" s="213" t="s">
        <v>86</v>
      </c>
      <c r="AV625" s="14" t="s">
        <v>86</v>
      </c>
      <c r="AW625" s="14" t="s">
        <v>37</v>
      </c>
      <c r="AX625" s="14" t="s">
        <v>76</v>
      </c>
      <c r="AY625" s="213" t="s">
        <v>121</v>
      </c>
    </row>
    <row r="626" spans="1:65" s="13" customFormat="1" ht="11.25">
      <c r="B626" s="192"/>
      <c r="C626" s="193"/>
      <c r="D626" s="194" t="s">
        <v>137</v>
      </c>
      <c r="E626" s="195" t="s">
        <v>19</v>
      </c>
      <c r="F626" s="196" t="s">
        <v>154</v>
      </c>
      <c r="G626" s="193"/>
      <c r="H626" s="195" t="s">
        <v>19</v>
      </c>
      <c r="I626" s="197"/>
      <c r="J626" s="193"/>
      <c r="K626" s="193"/>
      <c r="L626" s="198"/>
      <c r="M626" s="199"/>
      <c r="N626" s="200"/>
      <c r="O626" s="200"/>
      <c r="P626" s="200"/>
      <c r="Q626" s="200"/>
      <c r="R626" s="200"/>
      <c r="S626" s="200"/>
      <c r="T626" s="201"/>
      <c r="AT626" s="202" t="s">
        <v>137</v>
      </c>
      <c r="AU626" s="202" t="s">
        <v>86</v>
      </c>
      <c r="AV626" s="13" t="s">
        <v>84</v>
      </c>
      <c r="AW626" s="13" t="s">
        <v>37</v>
      </c>
      <c r="AX626" s="13" t="s">
        <v>76</v>
      </c>
      <c r="AY626" s="202" t="s">
        <v>121</v>
      </c>
    </row>
    <row r="627" spans="1:65" s="14" customFormat="1" ht="11.25">
      <c r="B627" s="203"/>
      <c r="C627" s="204"/>
      <c r="D627" s="194" t="s">
        <v>137</v>
      </c>
      <c r="E627" s="205" t="s">
        <v>19</v>
      </c>
      <c r="F627" s="206" t="s">
        <v>862</v>
      </c>
      <c r="G627" s="204"/>
      <c r="H627" s="207">
        <v>9.2289999999999992</v>
      </c>
      <c r="I627" s="208"/>
      <c r="J627" s="204"/>
      <c r="K627" s="204"/>
      <c r="L627" s="209"/>
      <c r="M627" s="210"/>
      <c r="N627" s="211"/>
      <c r="O627" s="211"/>
      <c r="P627" s="211"/>
      <c r="Q627" s="211"/>
      <c r="R627" s="211"/>
      <c r="S627" s="211"/>
      <c r="T627" s="212"/>
      <c r="AT627" s="213" t="s">
        <v>137</v>
      </c>
      <c r="AU627" s="213" t="s">
        <v>86</v>
      </c>
      <c r="AV627" s="14" t="s">
        <v>86</v>
      </c>
      <c r="AW627" s="14" t="s">
        <v>37</v>
      </c>
      <c r="AX627" s="14" t="s">
        <v>76</v>
      </c>
      <c r="AY627" s="213" t="s">
        <v>121</v>
      </c>
    </row>
    <row r="628" spans="1:65" s="13" customFormat="1" ht="11.25">
      <c r="B628" s="192"/>
      <c r="C628" s="193"/>
      <c r="D628" s="194" t="s">
        <v>137</v>
      </c>
      <c r="E628" s="195" t="s">
        <v>19</v>
      </c>
      <c r="F628" s="196" t="s">
        <v>170</v>
      </c>
      <c r="G628" s="193"/>
      <c r="H628" s="195" t="s">
        <v>19</v>
      </c>
      <c r="I628" s="197"/>
      <c r="J628" s="193"/>
      <c r="K628" s="193"/>
      <c r="L628" s="198"/>
      <c r="M628" s="199"/>
      <c r="N628" s="200"/>
      <c r="O628" s="200"/>
      <c r="P628" s="200"/>
      <c r="Q628" s="200"/>
      <c r="R628" s="200"/>
      <c r="S628" s="200"/>
      <c r="T628" s="201"/>
      <c r="AT628" s="202" t="s">
        <v>137</v>
      </c>
      <c r="AU628" s="202" t="s">
        <v>86</v>
      </c>
      <c r="AV628" s="13" t="s">
        <v>84</v>
      </c>
      <c r="AW628" s="13" t="s">
        <v>37</v>
      </c>
      <c r="AX628" s="13" t="s">
        <v>76</v>
      </c>
      <c r="AY628" s="202" t="s">
        <v>121</v>
      </c>
    </row>
    <row r="629" spans="1:65" s="14" customFormat="1" ht="11.25">
      <c r="B629" s="203"/>
      <c r="C629" s="204"/>
      <c r="D629" s="194" t="s">
        <v>137</v>
      </c>
      <c r="E629" s="205" t="s">
        <v>19</v>
      </c>
      <c r="F629" s="206" t="s">
        <v>863</v>
      </c>
      <c r="G629" s="204"/>
      <c r="H629" s="207">
        <v>27.687000000000001</v>
      </c>
      <c r="I629" s="208"/>
      <c r="J629" s="204"/>
      <c r="K629" s="204"/>
      <c r="L629" s="209"/>
      <c r="M629" s="210"/>
      <c r="N629" s="211"/>
      <c r="O629" s="211"/>
      <c r="P629" s="211"/>
      <c r="Q629" s="211"/>
      <c r="R629" s="211"/>
      <c r="S629" s="211"/>
      <c r="T629" s="212"/>
      <c r="AT629" s="213" t="s">
        <v>137</v>
      </c>
      <c r="AU629" s="213" t="s">
        <v>86</v>
      </c>
      <c r="AV629" s="14" t="s">
        <v>86</v>
      </c>
      <c r="AW629" s="14" t="s">
        <v>37</v>
      </c>
      <c r="AX629" s="14" t="s">
        <v>76</v>
      </c>
      <c r="AY629" s="213" t="s">
        <v>121</v>
      </c>
    </row>
    <row r="630" spans="1:65" s="13" customFormat="1" ht="11.25">
      <c r="B630" s="192"/>
      <c r="C630" s="193"/>
      <c r="D630" s="194" t="s">
        <v>137</v>
      </c>
      <c r="E630" s="195" t="s">
        <v>19</v>
      </c>
      <c r="F630" s="196" t="s">
        <v>864</v>
      </c>
      <c r="G630" s="193"/>
      <c r="H630" s="195" t="s">
        <v>19</v>
      </c>
      <c r="I630" s="197"/>
      <c r="J630" s="193"/>
      <c r="K630" s="193"/>
      <c r="L630" s="198"/>
      <c r="M630" s="199"/>
      <c r="N630" s="200"/>
      <c r="O630" s="200"/>
      <c r="P630" s="200"/>
      <c r="Q630" s="200"/>
      <c r="R630" s="200"/>
      <c r="S630" s="200"/>
      <c r="T630" s="201"/>
      <c r="AT630" s="202" t="s">
        <v>137</v>
      </c>
      <c r="AU630" s="202" t="s">
        <v>86</v>
      </c>
      <c r="AV630" s="13" t="s">
        <v>84</v>
      </c>
      <c r="AW630" s="13" t="s">
        <v>37</v>
      </c>
      <c r="AX630" s="13" t="s">
        <v>76</v>
      </c>
      <c r="AY630" s="202" t="s">
        <v>121</v>
      </c>
    </row>
    <row r="631" spans="1:65" s="14" customFormat="1" ht="11.25">
      <c r="B631" s="203"/>
      <c r="C631" s="204"/>
      <c r="D631" s="194" t="s">
        <v>137</v>
      </c>
      <c r="E631" s="205" t="s">
        <v>19</v>
      </c>
      <c r="F631" s="206" t="s">
        <v>865</v>
      </c>
      <c r="G631" s="204"/>
      <c r="H631" s="207">
        <v>21</v>
      </c>
      <c r="I631" s="208"/>
      <c r="J631" s="204"/>
      <c r="K631" s="204"/>
      <c r="L631" s="209"/>
      <c r="M631" s="210"/>
      <c r="N631" s="211"/>
      <c r="O631" s="211"/>
      <c r="P631" s="211"/>
      <c r="Q631" s="211"/>
      <c r="R631" s="211"/>
      <c r="S631" s="211"/>
      <c r="T631" s="212"/>
      <c r="AT631" s="213" t="s">
        <v>137</v>
      </c>
      <c r="AU631" s="213" t="s">
        <v>86</v>
      </c>
      <c r="AV631" s="14" t="s">
        <v>86</v>
      </c>
      <c r="AW631" s="14" t="s">
        <v>37</v>
      </c>
      <c r="AX631" s="14" t="s">
        <v>76</v>
      </c>
      <c r="AY631" s="213" t="s">
        <v>121</v>
      </c>
    </row>
    <row r="632" spans="1:65" s="13" customFormat="1" ht="11.25">
      <c r="B632" s="192"/>
      <c r="C632" s="193"/>
      <c r="D632" s="194" t="s">
        <v>137</v>
      </c>
      <c r="E632" s="195" t="s">
        <v>19</v>
      </c>
      <c r="F632" s="196" t="s">
        <v>866</v>
      </c>
      <c r="G632" s="193"/>
      <c r="H632" s="195" t="s">
        <v>19</v>
      </c>
      <c r="I632" s="197"/>
      <c r="J632" s="193"/>
      <c r="K632" s="193"/>
      <c r="L632" s="198"/>
      <c r="M632" s="199"/>
      <c r="N632" s="200"/>
      <c r="O632" s="200"/>
      <c r="P632" s="200"/>
      <c r="Q632" s="200"/>
      <c r="R632" s="200"/>
      <c r="S632" s="200"/>
      <c r="T632" s="201"/>
      <c r="AT632" s="202" t="s">
        <v>137</v>
      </c>
      <c r="AU632" s="202" t="s">
        <v>86</v>
      </c>
      <c r="AV632" s="13" t="s">
        <v>84</v>
      </c>
      <c r="AW632" s="13" t="s">
        <v>37</v>
      </c>
      <c r="AX632" s="13" t="s">
        <v>76</v>
      </c>
      <c r="AY632" s="202" t="s">
        <v>121</v>
      </c>
    </row>
    <row r="633" spans="1:65" s="14" customFormat="1" ht="11.25">
      <c r="B633" s="203"/>
      <c r="C633" s="204"/>
      <c r="D633" s="194" t="s">
        <v>137</v>
      </c>
      <c r="E633" s="205" t="s">
        <v>19</v>
      </c>
      <c r="F633" s="206" t="s">
        <v>867</v>
      </c>
      <c r="G633" s="204"/>
      <c r="H633" s="207">
        <v>44.064</v>
      </c>
      <c r="I633" s="208"/>
      <c r="J633" s="204"/>
      <c r="K633" s="204"/>
      <c r="L633" s="209"/>
      <c r="M633" s="210"/>
      <c r="N633" s="211"/>
      <c r="O633" s="211"/>
      <c r="P633" s="211"/>
      <c r="Q633" s="211"/>
      <c r="R633" s="211"/>
      <c r="S633" s="211"/>
      <c r="T633" s="212"/>
      <c r="AT633" s="213" t="s">
        <v>137</v>
      </c>
      <c r="AU633" s="213" t="s">
        <v>86</v>
      </c>
      <c r="AV633" s="14" t="s">
        <v>86</v>
      </c>
      <c r="AW633" s="14" t="s">
        <v>37</v>
      </c>
      <c r="AX633" s="14" t="s">
        <v>76</v>
      </c>
      <c r="AY633" s="213" t="s">
        <v>121</v>
      </c>
    </row>
    <row r="634" spans="1:65" s="13" customFormat="1" ht="11.25">
      <c r="B634" s="192"/>
      <c r="C634" s="193"/>
      <c r="D634" s="194" t="s">
        <v>137</v>
      </c>
      <c r="E634" s="195" t="s">
        <v>19</v>
      </c>
      <c r="F634" s="196" t="s">
        <v>674</v>
      </c>
      <c r="G634" s="193"/>
      <c r="H634" s="195" t="s">
        <v>19</v>
      </c>
      <c r="I634" s="197"/>
      <c r="J634" s="193"/>
      <c r="K634" s="193"/>
      <c r="L634" s="198"/>
      <c r="M634" s="199"/>
      <c r="N634" s="200"/>
      <c r="O634" s="200"/>
      <c r="P634" s="200"/>
      <c r="Q634" s="200"/>
      <c r="R634" s="200"/>
      <c r="S634" s="200"/>
      <c r="T634" s="201"/>
      <c r="AT634" s="202" t="s">
        <v>137</v>
      </c>
      <c r="AU634" s="202" t="s">
        <v>86</v>
      </c>
      <c r="AV634" s="13" t="s">
        <v>84</v>
      </c>
      <c r="AW634" s="13" t="s">
        <v>37</v>
      </c>
      <c r="AX634" s="13" t="s">
        <v>76</v>
      </c>
      <c r="AY634" s="202" t="s">
        <v>121</v>
      </c>
    </row>
    <row r="635" spans="1:65" s="14" customFormat="1" ht="11.25">
      <c r="B635" s="203"/>
      <c r="C635" s="204"/>
      <c r="D635" s="194" t="s">
        <v>137</v>
      </c>
      <c r="E635" s="205" t="s">
        <v>19</v>
      </c>
      <c r="F635" s="206" t="s">
        <v>675</v>
      </c>
      <c r="G635" s="204"/>
      <c r="H635" s="207">
        <v>13.16</v>
      </c>
      <c r="I635" s="208"/>
      <c r="J635" s="204"/>
      <c r="K635" s="204"/>
      <c r="L635" s="209"/>
      <c r="M635" s="210"/>
      <c r="N635" s="211"/>
      <c r="O635" s="211"/>
      <c r="P635" s="211"/>
      <c r="Q635" s="211"/>
      <c r="R635" s="211"/>
      <c r="S635" s="211"/>
      <c r="T635" s="212"/>
      <c r="AT635" s="213" t="s">
        <v>137</v>
      </c>
      <c r="AU635" s="213" t="s">
        <v>86</v>
      </c>
      <c r="AV635" s="14" t="s">
        <v>86</v>
      </c>
      <c r="AW635" s="14" t="s">
        <v>37</v>
      </c>
      <c r="AX635" s="14" t="s">
        <v>76</v>
      </c>
      <c r="AY635" s="213" t="s">
        <v>121</v>
      </c>
    </row>
    <row r="636" spans="1:65" s="15" customFormat="1" ht="11.25">
      <c r="B636" s="214"/>
      <c r="C636" s="215"/>
      <c r="D636" s="194" t="s">
        <v>137</v>
      </c>
      <c r="E636" s="216" t="s">
        <v>19</v>
      </c>
      <c r="F636" s="217" t="s">
        <v>142</v>
      </c>
      <c r="G636" s="215"/>
      <c r="H636" s="218">
        <v>164.822</v>
      </c>
      <c r="I636" s="219"/>
      <c r="J636" s="215"/>
      <c r="K636" s="215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137</v>
      </c>
      <c r="AU636" s="224" t="s">
        <v>86</v>
      </c>
      <c r="AV636" s="15" t="s">
        <v>128</v>
      </c>
      <c r="AW636" s="15" t="s">
        <v>37</v>
      </c>
      <c r="AX636" s="15" t="s">
        <v>84</v>
      </c>
      <c r="AY636" s="224" t="s">
        <v>121</v>
      </c>
    </row>
    <row r="637" spans="1:65" s="2" customFormat="1" ht="24.2" customHeight="1">
      <c r="A637" s="35"/>
      <c r="B637" s="36"/>
      <c r="C637" s="174" t="s">
        <v>868</v>
      </c>
      <c r="D637" s="174" t="s">
        <v>123</v>
      </c>
      <c r="E637" s="175" t="s">
        <v>869</v>
      </c>
      <c r="F637" s="176" t="s">
        <v>870</v>
      </c>
      <c r="G637" s="177" t="s">
        <v>322</v>
      </c>
      <c r="H637" s="178">
        <v>6592.88</v>
      </c>
      <c r="I637" s="179"/>
      <c r="J637" s="180">
        <f>ROUND(I637*H637,2)</f>
        <v>0</v>
      </c>
      <c r="K637" s="176" t="s">
        <v>127</v>
      </c>
      <c r="L637" s="40"/>
      <c r="M637" s="181" t="s">
        <v>19</v>
      </c>
      <c r="N637" s="182" t="s">
        <v>47</v>
      </c>
      <c r="O637" s="65"/>
      <c r="P637" s="183">
        <f>O637*H637</f>
        <v>0</v>
      </c>
      <c r="Q637" s="183">
        <v>0</v>
      </c>
      <c r="R637" s="183">
        <f>Q637*H637</f>
        <v>0</v>
      </c>
      <c r="S637" s="183">
        <v>0</v>
      </c>
      <c r="T637" s="184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85" t="s">
        <v>128</v>
      </c>
      <c r="AT637" s="185" t="s">
        <v>123</v>
      </c>
      <c r="AU637" s="185" t="s">
        <v>86</v>
      </c>
      <c r="AY637" s="18" t="s">
        <v>121</v>
      </c>
      <c r="BE637" s="186">
        <f>IF(N637="základní",J637,0)</f>
        <v>0</v>
      </c>
      <c r="BF637" s="186">
        <f>IF(N637="snížená",J637,0)</f>
        <v>0</v>
      </c>
      <c r="BG637" s="186">
        <f>IF(N637="zákl. přenesená",J637,0)</f>
        <v>0</v>
      </c>
      <c r="BH637" s="186">
        <f>IF(N637="sníž. přenesená",J637,0)</f>
        <v>0</v>
      </c>
      <c r="BI637" s="186">
        <f>IF(N637="nulová",J637,0)</f>
        <v>0</v>
      </c>
      <c r="BJ637" s="18" t="s">
        <v>84</v>
      </c>
      <c r="BK637" s="186">
        <f>ROUND(I637*H637,2)</f>
        <v>0</v>
      </c>
      <c r="BL637" s="18" t="s">
        <v>128</v>
      </c>
      <c r="BM637" s="185" t="s">
        <v>871</v>
      </c>
    </row>
    <row r="638" spans="1:65" s="2" customFormat="1" ht="11.25">
      <c r="A638" s="35"/>
      <c r="B638" s="36"/>
      <c r="C638" s="37"/>
      <c r="D638" s="187" t="s">
        <v>130</v>
      </c>
      <c r="E638" s="37"/>
      <c r="F638" s="188" t="s">
        <v>872</v>
      </c>
      <c r="G638" s="37"/>
      <c r="H638" s="37"/>
      <c r="I638" s="189"/>
      <c r="J638" s="37"/>
      <c r="K638" s="37"/>
      <c r="L638" s="40"/>
      <c r="M638" s="190"/>
      <c r="N638" s="191"/>
      <c r="O638" s="65"/>
      <c r="P638" s="65"/>
      <c r="Q638" s="65"/>
      <c r="R638" s="65"/>
      <c r="S638" s="65"/>
      <c r="T638" s="66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130</v>
      </c>
      <c r="AU638" s="18" t="s">
        <v>86</v>
      </c>
    </row>
    <row r="639" spans="1:65" s="14" customFormat="1" ht="11.25">
      <c r="B639" s="203"/>
      <c r="C639" s="204"/>
      <c r="D639" s="194" t="s">
        <v>137</v>
      </c>
      <c r="E639" s="205" t="s">
        <v>19</v>
      </c>
      <c r="F639" s="206" t="s">
        <v>873</v>
      </c>
      <c r="G639" s="204"/>
      <c r="H639" s="207">
        <v>6592.88</v>
      </c>
      <c r="I639" s="208"/>
      <c r="J639" s="204"/>
      <c r="K639" s="204"/>
      <c r="L639" s="209"/>
      <c r="M639" s="210"/>
      <c r="N639" s="211"/>
      <c r="O639" s="211"/>
      <c r="P639" s="211"/>
      <c r="Q639" s="211"/>
      <c r="R639" s="211"/>
      <c r="S639" s="211"/>
      <c r="T639" s="212"/>
      <c r="AT639" s="213" t="s">
        <v>137</v>
      </c>
      <c r="AU639" s="213" t="s">
        <v>86</v>
      </c>
      <c r="AV639" s="14" t="s">
        <v>86</v>
      </c>
      <c r="AW639" s="14" t="s">
        <v>37</v>
      </c>
      <c r="AX639" s="14" t="s">
        <v>84</v>
      </c>
      <c r="AY639" s="213" t="s">
        <v>121</v>
      </c>
    </row>
    <row r="640" spans="1:65" s="2" customFormat="1" ht="24.2" customHeight="1">
      <c r="A640" s="35"/>
      <c r="B640" s="36"/>
      <c r="C640" s="174" t="s">
        <v>874</v>
      </c>
      <c r="D640" s="174" t="s">
        <v>123</v>
      </c>
      <c r="E640" s="175" t="s">
        <v>875</v>
      </c>
      <c r="F640" s="176" t="s">
        <v>876</v>
      </c>
      <c r="G640" s="177" t="s">
        <v>322</v>
      </c>
      <c r="H640" s="178">
        <v>13.16</v>
      </c>
      <c r="I640" s="179"/>
      <c r="J640" s="180">
        <f>ROUND(I640*H640,2)</f>
        <v>0</v>
      </c>
      <c r="K640" s="176" t="s">
        <v>127</v>
      </c>
      <c r="L640" s="40"/>
      <c r="M640" s="181" t="s">
        <v>19</v>
      </c>
      <c r="N640" s="182" t="s">
        <v>47</v>
      </c>
      <c r="O640" s="65"/>
      <c r="P640" s="183">
        <f>O640*H640</f>
        <v>0</v>
      </c>
      <c r="Q640" s="183">
        <v>0</v>
      </c>
      <c r="R640" s="183">
        <f>Q640*H640</f>
        <v>0</v>
      </c>
      <c r="S640" s="183">
        <v>0</v>
      </c>
      <c r="T640" s="184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185" t="s">
        <v>128</v>
      </c>
      <c r="AT640" s="185" t="s">
        <v>123</v>
      </c>
      <c r="AU640" s="185" t="s">
        <v>86</v>
      </c>
      <c r="AY640" s="18" t="s">
        <v>121</v>
      </c>
      <c r="BE640" s="186">
        <f>IF(N640="základní",J640,0)</f>
        <v>0</v>
      </c>
      <c r="BF640" s="186">
        <f>IF(N640="snížená",J640,0)</f>
        <v>0</v>
      </c>
      <c r="BG640" s="186">
        <f>IF(N640="zákl. přenesená",J640,0)</f>
        <v>0</v>
      </c>
      <c r="BH640" s="186">
        <f>IF(N640="sníž. přenesená",J640,0)</f>
        <v>0</v>
      </c>
      <c r="BI640" s="186">
        <f>IF(N640="nulová",J640,0)</f>
        <v>0</v>
      </c>
      <c r="BJ640" s="18" t="s">
        <v>84</v>
      </c>
      <c r="BK640" s="186">
        <f>ROUND(I640*H640,2)</f>
        <v>0</v>
      </c>
      <c r="BL640" s="18" t="s">
        <v>128</v>
      </c>
      <c r="BM640" s="185" t="s">
        <v>877</v>
      </c>
    </row>
    <row r="641" spans="1:65" s="2" customFormat="1" ht="11.25">
      <c r="A641" s="35"/>
      <c r="B641" s="36"/>
      <c r="C641" s="37"/>
      <c r="D641" s="187" t="s">
        <v>130</v>
      </c>
      <c r="E641" s="37"/>
      <c r="F641" s="188" t="s">
        <v>878</v>
      </c>
      <c r="G641" s="37"/>
      <c r="H641" s="37"/>
      <c r="I641" s="189"/>
      <c r="J641" s="37"/>
      <c r="K641" s="37"/>
      <c r="L641" s="40"/>
      <c r="M641" s="190"/>
      <c r="N641" s="191"/>
      <c r="O641" s="65"/>
      <c r="P641" s="65"/>
      <c r="Q641" s="65"/>
      <c r="R641" s="65"/>
      <c r="S641" s="65"/>
      <c r="T641" s="66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130</v>
      </c>
      <c r="AU641" s="18" t="s">
        <v>86</v>
      </c>
    </row>
    <row r="642" spans="1:65" s="13" customFormat="1" ht="11.25">
      <c r="B642" s="192"/>
      <c r="C642" s="193"/>
      <c r="D642" s="194" t="s">
        <v>137</v>
      </c>
      <c r="E642" s="195" t="s">
        <v>19</v>
      </c>
      <c r="F642" s="196" t="s">
        <v>674</v>
      </c>
      <c r="G642" s="193"/>
      <c r="H642" s="195" t="s">
        <v>19</v>
      </c>
      <c r="I642" s="197"/>
      <c r="J642" s="193"/>
      <c r="K642" s="193"/>
      <c r="L642" s="198"/>
      <c r="M642" s="199"/>
      <c r="N642" s="200"/>
      <c r="O642" s="200"/>
      <c r="P642" s="200"/>
      <c r="Q642" s="200"/>
      <c r="R642" s="200"/>
      <c r="S642" s="200"/>
      <c r="T642" s="201"/>
      <c r="AT642" s="202" t="s">
        <v>137</v>
      </c>
      <c r="AU642" s="202" t="s">
        <v>86</v>
      </c>
      <c r="AV642" s="13" t="s">
        <v>84</v>
      </c>
      <c r="AW642" s="13" t="s">
        <v>37</v>
      </c>
      <c r="AX642" s="13" t="s">
        <v>76</v>
      </c>
      <c r="AY642" s="202" t="s">
        <v>121</v>
      </c>
    </row>
    <row r="643" spans="1:65" s="14" customFormat="1" ht="11.25">
      <c r="B643" s="203"/>
      <c r="C643" s="204"/>
      <c r="D643" s="194" t="s">
        <v>137</v>
      </c>
      <c r="E643" s="205" t="s">
        <v>19</v>
      </c>
      <c r="F643" s="206" t="s">
        <v>675</v>
      </c>
      <c r="G643" s="204"/>
      <c r="H643" s="207">
        <v>13.16</v>
      </c>
      <c r="I643" s="208"/>
      <c r="J643" s="204"/>
      <c r="K643" s="204"/>
      <c r="L643" s="209"/>
      <c r="M643" s="210"/>
      <c r="N643" s="211"/>
      <c r="O643" s="211"/>
      <c r="P643" s="211"/>
      <c r="Q643" s="211"/>
      <c r="R643" s="211"/>
      <c r="S643" s="211"/>
      <c r="T643" s="212"/>
      <c r="AT643" s="213" t="s">
        <v>137</v>
      </c>
      <c r="AU643" s="213" t="s">
        <v>86</v>
      </c>
      <c r="AV643" s="14" t="s">
        <v>86</v>
      </c>
      <c r="AW643" s="14" t="s">
        <v>37</v>
      </c>
      <c r="AX643" s="14" t="s">
        <v>84</v>
      </c>
      <c r="AY643" s="213" t="s">
        <v>121</v>
      </c>
    </row>
    <row r="644" spans="1:65" s="2" customFormat="1" ht="24.2" customHeight="1">
      <c r="A644" s="35"/>
      <c r="B644" s="36"/>
      <c r="C644" s="174" t="s">
        <v>879</v>
      </c>
      <c r="D644" s="174" t="s">
        <v>123</v>
      </c>
      <c r="E644" s="175" t="s">
        <v>880</v>
      </c>
      <c r="F644" s="176" t="s">
        <v>881</v>
      </c>
      <c r="G644" s="177" t="s">
        <v>322</v>
      </c>
      <c r="H644" s="178">
        <v>93.745999999999995</v>
      </c>
      <c r="I644" s="179"/>
      <c r="J644" s="180">
        <f>ROUND(I644*H644,2)</f>
        <v>0</v>
      </c>
      <c r="K644" s="176" t="s">
        <v>127</v>
      </c>
      <c r="L644" s="40"/>
      <c r="M644" s="181" t="s">
        <v>19</v>
      </c>
      <c r="N644" s="182" t="s">
        <v>47</v>
      </c>
      <c r="O644" s="65"/>
      <c r="P644" s="183">
        <f>O644*H644</f>
        <v>0</v>
      </c>
      <c r="Q644" s="183">
        <v>0</v>
      </c>
      <c r="R644" s="183">
        <f>Q644*H644</f>
        <v>0</v>
      </c>
      <c r="S644" s="183">
        <v>0</v>
      </c>
      <c r="T644" s="184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85" t="s">
        <v>128</v>
      </c>
      <c r="AT644" s="185" t="s">
        <v>123</v>
      </c>
      <c r="AU644" s="185" t="s">
        <v>86</v>
      </c>
      <c r="AY644" s="18" t="s">
        <v>121</v>
      </c>
      <c r="BE644" s="186">
        <f>IF(N644="základní",J644,0)</f>
        <v>0</v>
      </c>
      <c r="BF644" s="186">
        <f>IF(N644="snížená",J644,0)</f>
        <v>0</v>
      </c>
      <c r="BG644" s="186">
        <f>IF(N644="zákl. přenesená",J644,0)</f>
        <v>0</v>
      </c>
      <c r="BH644" s="186">
        <f>IF(N644="sníž. přenesená",J644,0)</f>
        <v>0</v>
      </c>
      <c r="BI644" s="186">
        <f>IF(N644="nulová",J644,0)</f>
        <v>0</v>
      </c>
      <c r="BJ644" s="18" t="s">
        <v>84</v>
      </c>
      <c r="BK644" s="186">
        <f>ROUND(I644*H644,2)</f>
        <v>0</v>
      </c>
      <c r="BL644" s="18" t="s">
        <v>128</v>
      </c>
      <c r="BM644" s="185" t="s">
        <v>882</v>
      </c>
    </row>
    <row r="645" spans="1:65" s="2" customFormat="1" ht="11.25">
      <c r="A645" s="35"/>
      <c r="B645" s="36"/>
      <c r="C645" s="37"/>
      <c r="D645" s="187" t="s">
        <v>130</v>
      </c>
      <c r="E645" s="37"/>
      <c r="F645" s="188" t="s">
        <v>883</v>
      </c>
      <c r="G645" s="37"/>
      <c r="H645" s="37"/>
      <c r="I645" s="189"/>
      <c r="J645" s="37"/>
      <c r="K645" s="37"/>
      <c r="L645" s="40"/>
      <c r="M645" s="190"/>
      <c r="N645" s="191"/>
      <c r="O645" s="65"/>
      <c r="P645" s="65"/>
      <c r="Q645" s="65"/>
      <c r="R645" s="65"/>
      <c r="S645" s="65"/>
      <c r="T645" s="66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130</v>
      </c>
      <c r="AU645" s="18" t="s">
        <v>86</v>
      </c>
    </row>
    <row r="646" spans="1:65" s="13" customFormat="1" ht="11.25">
      <c r="B646" s="192"/>
      <c r="C646" s="193"/>
      <c r="D646" s="194" t="s">
        <v>137</v>
      </c>
      <c r="E646" s="195" t="s">
        <v>19</v>
      </c>
      <c r="F646" s="196" t="s">
        <v>860</v>
      </c>
      <c r="G646" s="193"/>
      <c r="H646" s="195" t="s">
        <v>19</v>
      </c>
      <c r="I646" s="197"/>
      <c r="J646" s="193"/>
      <c r="K646" s="193"/>
      <c r="L646" s="198"/>
      <c r="M646" s="199"/>
      <c r="N646" s="200"/>
      <c r="O646" s="200"/>
      <c r="P646" s="200"/>
      <c r="Q646" s="200"/>
      <c r="R646" s="200"/>
      <c r="S646" s="200"/>
      <c r="T646" s="201"/>
      <c r="AT646" s="202" t="s">
        <v>137</v>
      </c>
      <c r="AU646" s="202" t="s">
        <v>86</v>
      </c>
      <c r="AV646" s="13" t="s">
        <v>84</v>
      </c>
      <c r="AW646" s="13" t="s">
        <v>37</v>
      </c>
      <c r="AX646" s="13" t="s">
        <v>76</v>
      </c>
      <c r="AY646" s="202" t="s">
        <v>121</v>
      </c>
    </row>
    <row r="647" spans="1:65" s="14" customFormat="1" ht="11.25">
      <c r="B647" s="203"/>
      <c r="C647" s="204"/>
      <c r="D647" s="194" t="s">
        <v>137</v>
      </c>
      <c r="E647" s="205" t="s">
        <v>19</v>
      </c>
      <c r="F647" s="206" t="s">
        <v>861</v>
      </c>
      <c r="G647" s="204"/>
      <c r="H647" s="207">
        <v>49.682000000000002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137</v>
      </c>
      <c r="AU647" s="213" t="s">
        <v>86</v>
      </c>
      <c r="AV647" s="14" t="s">
        <v>86</v>
      </c>
      <c r="AW647" s="14" t="s">
        <v>37</v>
      </c>
      <c r="AX647" s="14" t="s">
        <v>76</v>
      </c>
      <c r="AY647" s="213" t="s">
        <v>121</v>
      </c>
    </row>
    <row r="648" spans="1:65" s="13" customFormat="1" ht="11.25">
      <c r="B648" s="192"/>
      <c r="C648" s="193"/>
      <c r="D648" s="194" t="s">
        <v>137</v>
      </c>
      <c r="E648" s="195" t="s">
        <v>19</v>
      </c>
      <c r="F648" s="196" t="s">
        <v>866</v>
      </c>
      <c r="G648" s="193"/>
      <c r="H648" s="195" t="s">
        <v>19</v>
      </c>
      <c r="I648" s="197"/>
      <c r="J648" s="193"/>
      <c r="K648" s="193"/>
      <c r="L648" s="198"/>
      <c r="M648" s="199"/>
      <c r="N648" s="200"/>
      <c r="O648" s="200"/>
      <c r="P648" s="200"/>
      <c r="Q648" s="200"/>
      <c r="R648" s="200"/>
      <c r="S648" s="200"/>
      <c r="T648" s="201"/>
      <c r="AT648" s="202" t="s">
        <v>137</v>
      </c>
      <c r="AU648" s="202" t="s">
        <v>86</v>
      </c>
      <c r="AV648" s="13" t="s">
        <v>84</v>
      </c>
      <c r="AW648" s="13" t="s">
        <v>37</v>
      </c>
      <c r="AX648" s="13" t="s">
        <v>76</v>
      </c>
      <c r="AY648" s="202" t="s">
        <v>121</v>
      </c>
    </row>
    <row r="649" spans="1:65" s="14" customFormat="1" ht="11.25">
      <c r="B649" s="203"/>
      <c r="C649" s="204"/>
      <c r="D649" s="194" t="s">
        <v>137</v>
      </c>
      <c r="E649" s="205" t="s">
        <v>19</v>
      </c>
      <c r="F649" s="206" t="s">
        <v>867</v>
      </c>
      <c r="G649" s="204"/>
      <c r="H649" s="207">
        <v>44.064</v>
      </c>
      <c r="I649" s="208"/>
      <c r="J649" s="204"/>
      <c r="K649" s="204"/>
      <c r="L649" s="209"/>
      <c r="M649" s="210"/>
      <c r="N649" s="211"/>
      <c r="O649" s="211"/>
      <c r="P649" s="211"/>
      <c r="Q649" s="211"/>
      <c r="R649" s="211"/>
      <c r="S649" s="211"/>
      <c r="T649" s="212"/>
      <c r="AT649" s="213" t="s">
        <v>137</v>
      </c>
      <c r="AU649" s="213" t="s">
        <v>86</v>
      </c>
      <c r="AV649" s="14" t="s">
        <v>86</v>
      </c>
      <c r="AW649" s="14" t="s">
        <v>37</v>
      </c>
      <c r="AX649" s="14" t="s">
        <v>76</v>
      </c>
      <c r="AY649" s="213" t="s">
        <v>121</v>
      </c>
    </row>
    <row r="650" spans="1:65" s="15" customFormat="1" ht="11.25">
      <c r="B650" s="214"/>
      <c r="C650" s="215"/>
      <c r="D650" s="194" t="s">
        <v>137</v>
      </c>
      <c r="E650" s="216" t="s">
        <v>19</v>
      </c>
      <c r="F650" s="217" t="s">
        <v>142</v>
      </c>
      <c r="G650" s="215"/>
      <c r="H650" s="218">
        <v>93.745999999999995</v>
      </c>
      <c r="I650" s="219"/>
      <c r="J650" s="215"/>
      <c r="K650" s="215"/>
      <c r="L650" s="220"/>
      <c r="M650" s="221"/>
      <c r="N650" s="222"/>
      <c r="O650" s="222"/>
      <c r="P650" s="222"/>
      <c r="Q650" s="222"/>
      <c r="R650" s="222"/>
      <c r="S650" s="222"/>
      <c r="T650" s="223"/>
      <c r="AT650" s="224" t="s">
        <v>137</v>
      </c>
      <c r="AU650" s="224" t="s">
        <v>86</v>
      </c>
      <c r="AV650" s="15" t="s">
        <v>128</v>
      </c>
      <c r="AW650" s="15" t="s">
        <v>37</v>
      </c>
      <c r="AX650" s="15" t="s">
        <v>84</v>
      </c>
      <c r="AY650" s="224" t="s">
        <v>121</v>
      </c>
    </row>
    <row r="651" spans="1:65" s="2" customFormat="1" ht="24.2" customHeight="1">
      <c r="A651" s="35"/>
      <c r="B651" s="36"/>
      <c r="C651" s="174" t="s">
        <v>884</v>
      </c>
      <c r="D651" s="174" t="s">
        <v>123</v>
      </c>
      <c r="E651" s="175" t="s">
        <v>885</v>
      </c>
      <c r="F651" s="176" t="s">
        <v>886</v>
      </c>
      <c r="G651" s="177" t="s">
        <v>322</v>
      </c>
      <c r="H651" s="178">
        <v>57.915999999999997</v>
      </c>
      <c r="I651" s="179"/>
      <c r="J651" s="180">
        <f>ROUND(I651*H651,2)</f>
        <v>0</v>
      </c>
      <c r="K651" s="176" t="s">
        <v>127</v>
      </c>
      <c r="L651" s="40"/>
      <c r="M651" s="181" t="s">
        <v>19</v>
      </c>
      <c r="N651" s="182" t="s">
        <v>47</v>
      </c>
      <c r="O651" s="65"/>
      <c r="P651" s="183">
        <f>O651*H651</f>
        <v>0</v>
      </c>
      <c r="Q651" s="183">
        <v>0</v>
      </c>
      <c r="R651" s="183">
        <f>Q651*H651</f>
        <v>0</v>
      </c>
      <c r="S651" s="183">
        <v>0</v>
      </c>
      <c r="T651" s="184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185" t="s">
        <v>128</v>
      </c>
      <c r="AT651" s="185" t="s">
        <v>123</v>
      </c>
      <c r="AU651" s="185" t="s">
        <v>86</v>
      </c>
      <c r="AY651" s="18" t="s">
        <v>121</v>
      </c>
      <c r="BE651" s="186">
        <f>IF(N651="základní",J651,0)</f>
        <v>0</v>
      </c>
      <c r="BF651" s="186">
        <f>IF(N651="snížená",J651,0)</f>
        <v>0</v>
      </c>
      <c r="BG651" s="186">
        <f>IF(N651="zákl. přenesená",J651,0)</f>
        <v>0</v>
      </c>
      <c r="BH651" s="186">
        <f>IF(N651="sníž. přenesená",J651,0)</f>
        <v>0</v>
      </c>
      <c r="BI651" s="186">
        <f>IF(N651="nulová",J651,0)</f>
        <v>0</v>
      </c>
      <c r="BJ651" s="18" t="s">
        <v>84</v>
      </c>
      <c r="BK651" s="186">
        <f>ROUND(I651*H651,2)</f>
        <v>0</v>
      </c>
      <c r="BL651" s="18" t="s">
        <v>128</v>
      </c>
      <c r="BM651" s="185" t="s">
        <v>887</v>
      </c>
    </row>
    <row r="652" spans="1:65" s="2" customFormat="1" ht="11.25">
      <c r="A652" s="35"/>
      <c r="B652" s="36"/>
      <c r="C652" s="37"/>
      <c r="D652" s="187" t="s">
        <v>130</v>
      </c>
      <c r="E652" s="37"/>
      <c r="F652" s="188" t="s">
        <v>888</v>
      </c>
      <c r="G652" s="37"/>
      <c r="H652" s="37"/>
      <c r="I652" s="189"/>
      <c r="J652" s="37"/>
      <c r="K652" s="37"/>
      <c r="L652" s="40"/>
      <c r="M652" s="190"/>
      <c r="N652" s="191"/>
      <c r="O652" s="65"/>
      <c r="P652" s="65"/>
      <c r="Q652" s="65"/>
      <c r="R652" s="65"/>
      <c r="S652" s="65"/>
      <c r="T652" s="66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130</v>
      </c>
      <c r="AU652" s="18" t="s">
        <v>86</v>
      </c>
    </row>
    <row r="653" spans="1:65" s="13" customFormat="1" ht="11.25">
      <c r="B653" s="192"/>
      <c r="C653" s="193"/>
      <c r="D653" s="194" t="s">
        <v>137</v>
      </c>
      <c r="E653" s="195" t="s">
        <v>19</v>
      </c>
      <c r="F653" s="196" t="s">
        <v>154</v>
      </c>
      <c r="G653" s="193"/>
      <c r="H653" s="195" t="s">
        <v>19</v>
      </c>
      <c r="I653" s="197"/>
      <c r="J653" s="193"/>
      <c r="K653" s="193"/>
      <c r="L653" s="198"/>
      <c r="M653" s="199"/>
      <c r="N653" s="200"/>
      <c r="O653" s="200"/>
      <c r="P653" s="200"/>
      <c r="Q653" s="200"/>
      <c r="R653" s="200"/>
      <c r="S653" s="200"/>
      <c r="T653" s="201"/>
      <c r="AT653" s="202" t="s">
        <v>137</v>
      </c>
      <c r="AU653" s="202" t="s">
        <v>86</v>
      </c>
      <c r="AV653" s="13" t="s">
        <v>84</v>
      </c>
      <c r="AW653" s="13" t="s">
        <v>37</v>
      </c>
      <c r="AX653" s="13" t="s">
        <v>76</v>
      </c>
      <c r="AY653" s="202" t="s">
        <v>121</v>
      </c>
    </row>
    <row r="654" spans="1:65" s="14" customFormat="1" ht="11.25">
      <c r="B654" s="203"/>
      <c r="C654" s="204"/>
      <c r="D654" s="194" t="s">
        <v>137</v>
      </c>
      <c r="E654" s="205" t="s">
        <v>19</v>
      </c>
      <c r="F654" s="206" t="s">
        <v>862</v>
      </c>
      <c r="G654" s="204"/>
      <c r="H654" s="207">
        <v>9.2289999999999992</v>
      </c>
      <c r="I654" s="208"/>
      <c r="J654" s="204"/>
      <c r="K654" s="204"/>
      <c r="L654" s="209"/>
      <c r="M654" s="210"/>
      <c r="N654" s="211"/>
      <c r="O654" s="211"/>
      <c r="P654" s="211"/>
      <c r="Q654" s="211"/>
      <c r="R654" s="211"/>
      <c r="S654" s="211"/>
      <c r="T654" s="212"/>
      <c r="AT654" s="213" t="s">
        <v>137</v>
      </c>
      <c r="AU654" s="213" t="s">
        <v>86</v>
      </c>
      <c r="AV654" s="14" t="s">
        <v>86</v>
      </c>
      <c r="AW654" s="14" t="s">
        <v>37</v>
      </c>
      <c r="AX654" s="14" t="s">
        <v>76</v>
      </c>
      <c r="AY654" s="213" t="s">
        <v>121</v>
      </c>
    </row>
    <row r="655" spans="1:65" s="13" customFormat="1" ht="11.25">
      <c r="B655" s="192"/>
      <c r="C655" s="193"/>
      <c r="D655" s="194" t="s">
        <v>137</v>
      </c>
      <c r="E655" s="195" t="s">
        <v>19</v>
      </c>
      <c r="F655" s="196" t="s">
        <v>170</v>
      </c>
      <c r="G655" s="193"/>
      <c r="H655" s="195" t="s">
        <v>19</v>
      </c>
      <c r="I655" s="197"/>
      <c r="J655" s="193"/>
      <c r="K655" s="193"/>
      <c r="L655" s="198"/>
      <c r="M655" s="199"/>
      <c r="N655" s="200"/>
      <c r="O655" s="200"/>
      <c r="P655" s="200"/>
      <c r="Q655" s="200"/>
      <c r="R655" s="200"/>
      <c r="S655" s="200"/>
      <c r="T655" s="201"/>
      <c r="AT655" s="202" t="s">
        <v>137</v>
      </c>
      <c r="AU655" s="202" t="s">
        <v>86</v>
      </c>
      <c r="AV655" s="13" t="s">
        <v>84</v>
      </c>
      <c r="AW655" s="13" t="s">
        <v>37</v>
      </c>
      <c r="AX655" s="13" t="s">
        <v>76</v>
      </c>
      <c r="AY655" s="202" t="s">
        <v>121</v>
      </c>
    </row>
    <row r="656" spans="1:65" s="14" customFormat="1" ht="11.25">
      <c r="B656" s="203"/>
      <c r="C656" s="204"/>
      <c r="D656" s="194" t="s">
        <v>137</v>
      </c>
      <c r="E656" s="205" t="s">
        <v>19</v>
      </c>
      <c r="F656" s="206" t="s">
        <v>863</v>
      </c>
      <c r="G656" s="204"/>
      <c r="H656" s="207">
        <v>27.687000000000001</v>
      </c>
      <c r="I656" s="208"/>
      <c r="J656" s="204"/>
      <c r="K656" s="204"/>
      <c r="L656" s="209"/>
      <c r="M656" s="210"/>
      <c r="N656" s="211"/>
      <c r="O656" s="211"/>
      <c r="P656" s="211"/>
      <c r="Q656" s="211"/>
      <c r="R656" s="211"/>
      <c r="S656" s="211"/>
      <c r="T656" s="212"/>
      <c r="AT656" s="213" t="s">
        <v>137</v>
      </c>
      <c r="AU656" s="213" t="s">
        <v>86</v>
      </c>
      <c r="AV656" s="14" t="s">
        <v>86</v>
      </c>
      <c r="AW656" s="14" t="s">
        <v>37</v>
      </c>
      <c r="AX656" s="14" t="s">
        <v>76</v>
      </c>
      <c r="AY656" s="213" t="s">
        <v>121</v>
      </c>
    </row>
    <row r="657" spans="1:65" s="13" customFormat="1" ht="11.25">
      <c r="B657" s="192"/>
      <c r="C657" s="193"/>
      <c r="D657" s="194" t="s">
        <v>137</v>
      </c>
      <c r="E657" s="195" t="s">
        <v>19</v>
      </c>
      <c r="F657" s="196" t="s">
        <v>864</v>
      </c>
      <c r="G657" s="193"/>
      <c r="H657" s="195" t="s">
        <v>19</v>
      </c>
      <c r="I657" s="197"/>
      <c r="J657" s="193"/>
      <c r="K657" s="193"/>
      <c r="L657" s="198"/>
      <c r="M657" s="199"/>
      <c r="N657" s="200"/>
      <c r="O657" s="200"/>
      <c r="P657" s="200"/>
      <c r="Q657" s="200"/>
      <c r="R657" s="200"/>
      <c r="S657" s="200"/>
      <c r="T657" s="201"/>
      <c r="AT657" s="202" t="s">
        <v>137</v>
      </c>
      <c r="AU657" s="202" t="s">
        <v>86</v>
      </c>
      <c r="AV657" s="13" t="s">
        <v>84</v>
      </c>
      <c r="AW657" s="13" t="s">
        <v>37</v>
      </c>
      <c r="AX657" s="13" t="s">
        <v>76</v>
      </c>
      <c r="AY657" s="202" t="s">
        <v>121</v>
      </c>
    </row>
    <row r="658" spans="1:65" s="14" customFormat="1" ht="11.25">
      <c r="B658" s="203"/>
      <c r="C658" s="204"/>
      <c r="D658" s="194" t="s">
        <v>137</v>
      </c>
      <c r="E658" s="205" t="s">
        <v>19</v>
      </c>
      <c r="F658" s="206" t="s">
        <v>865</v>
      </c>
      <c r="G658" s="204"/>
      <c r="H658" s="207">
        <v>21</v>
      </c>
      <c r="I658" s="208"/>
      <c r="J658" s="204"/>
      <c r="K658" s="204"/>
      <c r="L658" s="209"/>
      <c r="M658" s="210"/>
      <c r="N658" s="211"/>
      <c r="O658" s="211"/>
      <c r="P658" s="211"/>
      <c r="Q658" s="211"/>
      <c r="R658" s="211"/>
      <c r="S658" s="211"/>
      <c r="T658" s="212"/>
      <c r="AT658" s="213" t="s">
        <v>137</v>
      </c>
      <c r="AU658" s="213" t="s">
        <v>86</v>
      </c>
      <c r="AV658" s="14" t="s">
        <v>86</v>
      </c>
      <c r="AW658" s="14" t="s">
        <v>37</v>
      </c>
      <c r="AX658" s="14" t="s">
        <v>76</v>
      </c>
      <c r="AY658" s="213" t="s">
        <v>121</v>
      </c>
    </row>
    <row r="659" spans="1:65" s="15" customFormat="1" ht="11.25">
      <c r="B659" s="214"/>
      <c r="C659" s="215"/>
      <c r="D659" s="194" t="s">
        <v>137</v>
      </c>
      <c r="E659" s="216" t="s">
        <v>19</v>
      </c>
      <c r="F659" s="217" t="s">
        <v>142</v>
      </c>
      <c r="G659" s="215"/>
      <c r="H659" s="218">
        <v>57.915999999999997</v>
      </c>
      <c r="I659" s="219"/>
      <c r="J659" s="215"/>
      <c r="K659" s="215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137</v>
      </c>
      <c r="AU659" s="224" t="s">
        <v>86</v>
      </c>
      <c r="AV659" s="15" t="s">
        <v>128</v>
      </c>
      <c r="AW659" s="15" t="s">
        <v>37</v>
      </c>
      <c r="AX659" s="15" t="s">
        <v>84</v>
      </c>
      <c r="AY659" s="224" t="s">
        <v>121</v>
      </c>
    </row>
    <row r="660" spans="1:65" s="12" customFormat="1" ht="22.9" customHeight="1">
      <c r="B660" s="158"/>
      <c r="C660" s="159"/>
      <c r="D660" s="160" t="s">
        <v>75</v>
      </c>
      <c r="E660" s="172" t="s">
        <v>889</v>
      </c>
      <c r="F660" s="172" t="s">
        <v>890</v>
      </c>
      <c r="G660" s="159"/>
      <c r="H660" s="159"/>
      <c r="I660" s="162"/>
      <c r="J660" s="173">
        <f>BK660</f>
        <v>0</v>
      </c>
      <c r="K660" s="159"/>
      <c r="L660" s="164"/>
      <c r="M660" s="165"/>
      <c r="N660" s="166"/>
      <c r="O660" s="166"/>
      <c r="P660" s="167">
        <f>SUM(P661:P668)</f>
        <v>0</v>
      </c>
      <c r="Q660" s="166"/>
      <c r="R660" s="167">
        <f>SUM(R661:R668)</f>
        <v>7.6754759999999997</v>
      </c>
      <c r="S660" s="166"/>
      <c r="T660" s="168">
        <f>SUM(T661:T668)</f>
        <v>0</v>
      </c>
      <c r="AR660" s="169" t="s">
        <v>84</v>
      </c>
      <c r="AT660" s="170" t="s">
        <v>75</v>
      </c>
      <c r="AU660" s="170" t="s">
        <v>84</v>
      </c>
      <c r="AY660" s="169" t="s">
        <v>121</v>
      </c>
      <c r="BK660" s="171">
        <f>SUM(BK661:BK668)</f>
        <v>0</v>
      </c>
    </row>
    <row r="661" spans="1:65" s="2" customFormat="1" ht="24.2" customHeight="1">
      <c r="A661" s="35"/>
      <c r="B661" s="36"/>
      <c r="C661" s="174" t="s">
        <v>891</v>
      </c>
      <c r="D661" s="174" t="s">
        <v>123</v>
      </c>
      <c r="E661" s="175" t="s">
        <v>892</v>
      </c>
      <c r="F661" s="176" t="s">
        <v>893</v>
      </c>
      <c r="G661" s="177" t="s">
        <v>322</v>
      </c>
      <c r="H661" s="178">
        <v>519.56600000000003</v>
      </c>
      <c r="I661" s="179"/>
      <c r="J661" s="180">
        <f>ROUND(I661*H661,2)</f>
        <v>0</v>
      </c>
      <c r="K661" s="176" t="s">
        <v>127</v>
      </c>
      <c r="L661" s="40"/>
      <c r="M661" s="181" t="s">
        <v>19</v>
      </c>
      <c r="N661" s="182" t="s">
        <v>47</v>
      </c>
      <c r="O661" s="65"/>
      <c r="P661" s="183">
        <f>O661*H661</f>
        <v>0</v>
      </c>
      <c r="Q661" s="183">
        <v>0</v>
      </c>
      <c r="R661" s="183">
        <f>Q661*H661</f>
        <v>0</v>
      </c>
      <c r="S661" s="183">
        <v>0</v>
      </c>
      <c r="T661" s="184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185" t="s">
        <v>128</v>
      </c>
      <c r="AT661" s="185" t="s">
        <v>123</v>
      </c>
      <c r="AU661" s="185" t="s">
        <v>86</v>
      </c>
      <c r="AY661" s="18" t="s">
        <v>121</v>
      </c>
      <c r="BE661" s="186">
        <f>IF(N661="základní",J661,0)</f>
        <v>0</v>
      </c>
      <c r="BF661" s="186">
        <f>IF(N661="snížená",J661,0)</f>
        <v>0</v>
      </c>
      <c r="BG661" s="186">
        <f>IF(N661="zákl. přenesená",J661,0)</f>
        <v>0</v>
      </c>
      <c r="BH661" s="186">
        <f>IF(N661="sníž. přenesená",J661,0)</f>
        <v>0</v>
      </c>
      <c r="BI661" s="186">
        <f>IF(N661="nulová",J661,0)</f>
        <v>0</v>
      </c>
      <c r="BJ661" s="18" t="s">
        <v>84</v>
      </c>
      <c r="BK661" s="186">
        <f>ROUND(I661*H661,2)</f>
        <v>0</v>
      </c>
      <c r="BL661" s="18" t="s">
        <v>128</v>
      </c>
      <c r="BM661" s="185" t="s">
        <v>894</v>
      </c>
    </row>
    <row r="662" spans="1:65" s="2" customFormat="1" ht="11.25">
      <c r="A662" s="35"/>
      <c r="B662" s="36"/>
      <c r="C662" s="37"/>
      <c r="D662" s="187" t="s">
        <v>130</v>
      </c>
      <c r="E662" s="37"/>
      <c r="F662" s="188" t="s">
        <v>895</v>
      </c>
      <c r="G662" s="37"/>
      <c r="H662" s="37"/>
      <c r="I662" s="189"/>
      <c r="J662" s="37"/>
      <c r="K662" s="37"/>
      <c r="L662" s="40"/>
      <c r="M662" s="190"/>
      <c r="N662" s="191"/>
      <c r="O662" s="65"/>
      <c r="P662" s="65"/>
      <c r="Q662" s="65"/>
      <c r="R662" s="65"/>
      <c r="S662" s="65"/>
      <c r="T662" s="66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T662" s="18" t="s">
        <v>130</v>
      </c>
      <c r="AU662" s="18" t="s">
        <v>86</v>
      </c>
    </row>
    <row r="663" spans="1:65" s="2" customFormat="1" ht="16.5" customHeight="1">
      <c r="A663" s="35"/>
      <c r="B663" s="36"/>
      <c r="C663" s="174" t="s">
        <v>896</v>
      </c>
      <c r="D663" s="174" t="s">
        <v>123</v>
      </c>
      <c r="E663" s="175" t="s">
        <v>897</v>
      </c>
      <c r="F663" s="176" t="s">
        <v>898</v>
      </c>
      <c r="G663" s="177" t="s">
        <v>167</v>
      </c>
      <c r="H663" s="178">
        <v>5.2679999999999998</v>
      </c>
      <c r="I663" s="179"/>
      <c r="J663" s="180">
        <f>ROUND(I663*H663,2)</f>
        <v>0</v>
      </c>
      <c r="K663" s="176" t="s">
        <v>247</v>
      </c>
      <c r="L663" s="40"/>
      <c r="M663" s="181" t="s">
        <v>19</v>
      </c>
      <c r="N663" s="182" t="s">
        <v>47</v>
      </c>
      <c r="O663" s="65"/>
      <c r="P663" s="183">
        <f>O663*H663</f>
        <v>0</v>
      </c>
      <c r="Q663" s="183">
        <v>1.4570000000000001</v>
      </c>
      <c r="R663" s="183">
        <f>Q663*H663</f>
        <v>7.6754759999999997</v>
      </c>
      <c r="S663" s="183">
        <v>0</v>
      </c>
      <c r="T663" s="184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185" t="s">
        <v>128</v>
      </c>
      <c r="AT663" s="185" t="s">
        <v>123</v>
      </c>
      <c r="AU663" s="185" t="s">
        <v>86</v>
      </c>
      <c r="AY663" s="18" t="s">
        <v>121</v>
      </c>
      <c r="BE663" s="186">
        <f>IF(N663="základní",J663,0)</f>
        <v>0</v>
      </c>
      <c r="BF663" s="186">
        <f>IF(N663="snížená",J663,0)</f>
        <v>0</v>
      </c>
      <c r="BG663" s="186">
        <f>IF(N663="zákl. přenesená",J663,0)</f>
        <v>0</v>
      </c>
      <c r="BH663" s="186">
        <f>IF(N663="sníž. přenesená",J663,0)</f>
        <v>0</v>
      </c>
      <c r="BI663" s="186">
        <f>IF(N663="nulová",J663,0)</f>
        <v>0</v>
      </c>
      <c r="BJ663" s="18" t="s">
        <v>84</v>
      </c>
      <c r="BK663" s="186">
        <f>ROUND(I663*H663,2)</f>
        <v>0</v>
      </c>
      <c r="BL663" s="18" t="s">
        <v>128</v>
      </c>
      <c r="BM663" s="185" t="s">
        <v>899</v>
      </c>
    </row>
    <row r="664" spans="1:65" s="13" customFormat="1" ht="11.25">
      <c r="B664" s="192"/>
      <c r="C664" s="193"/>
      <c r="D664" s="194" t="s">
        <v>137</v>
      </c>
      <c r="E664" s="195" t="s">
        <v>19</v>
      </c>
      <c r="F664" s="196" t="s">
        <v>900</v>
      </c>
      <c r="G664" s="193"/>
      <c r="H664" s="195" t="s">
        <v>19</v>
      </c>
      <c r="I664" s="197"/>
      <c r="J664" s="193"/>
      <c r="K664" s="193"/>
      <c r="L664" s="198"/>
      <c r="M664" s="199"/>
      <c r="N664" s="200"/>
      <c r="O664" s="200"/>
      <c r="P664" s="200"/>
      <c r="Q664" s="200"/>
      <c r="R664" s="200"/>
      <c r="S664" s="200"/>
      <c r="T664" s="201"/>
      <c r="AT664" s="202" t="s">
        <v>137</v>
      </c>
      <c r="AU664" s="202" t="s">
        <v>86</v>
      </c>
      <c r="AV664" s="13" t="s">
        <v>84</v>
      </c>
      <c r="AW664" s="13" t="s">
        <v>37</v>
      </c>
      <c r="AX664" s="13" t="s">
        <v>76</v>
      </c>
      <c r="AY664" s="202" t="s">
        <v>121</v>
      </c>
    </row>
    <row r="665" spans="1:65" s="14" customFormat="1" ht="11.25">
      <c r="B665" s="203"/>
      <c r="C665" s="204"/>
      <c r="D665" s="194" t="s">
        <v>137</v>
      </c>
      <c r="E665" s="205" t="s">
        <v>19</v>
      </c>
      <c r="F665" s="206" t="s">
        <v>901</v>
      </c>
      <c r="G665" s="204"/>
      <c r="H665" s="207">
        <v>4.2679999999999998</v>
      </c>
      <c r="I665" s="208"/>
      <c r="J665" s="204"/>
      <c r="K665" s="204"/>
      <c r="L665" s="209"/>
      <c r="M665" s="210"/>
      <c r="N665" s="211"/>
      <c r="O665" s="211"/>
      <c r="P665" s="211"/>
      <c r="Q665" s="211"/>
      <c r="R665" s="211"/>
      <c r="S665" s="211"/>
      <c r="T665" s="212"/>
      <c r="AT665" s="213" t="s">
        <v>137</v>
      </c>
      <c r="AU665" s="213" t="s">
        <v>86</v>
      </c>
      <c r="AV665" s="14" t="s">
        <v>86</v>
      </c>
      <c r="AW665" s="14" t="s">
        <v>37</v>
      </c>
      <c r="AX665" s="14" t="s">
        <v>76</v>
      </c>
      <c r="AY665" s="213" t="s">
        <v>121</v>
      </c>
    </row>
    <row r="666" spans="1:65" s="13" customFormat="1" ht="11.25">
      <c r="B666" s="192"/>
      <c r="C666" s="193"/>
      <c r="D666" s="194" t="s">
        <v>137</v>
      </c>
      <c r="E666" s="195" t="s">
        <v>19</v>
      </c>
      <c r="F666" s="196" t="s">
        <v>676</v>
      </c>
      <c r="G666" s="193"/>
      <c r="H666" s="195" t="s">
        <v>19</v>
      </c>
      <c r="I666" s="197"/>
      <c r="J666" s="193"/>
      <c r="K666" s="193"/>
      <c r="L666" s="198"/>
      <c r="M666" s="199"/>
      <c r="N666" s="200"/>
      <c r="O666" s="200"/>
      <c r="P666" s="200"/>
      <c r="Q666" s="200"/>
      <c r="R666" s="200"/>
      <c r="S666" s="200"/>
      <c r="T666" s="201"/>
      <c r="AT666" s="202" t="s">
        <v>137</v>
      </c>
      <c r="AU666" s="202" t="s">
        <v>86</v>
      </c>
      <c r="AV666" s="13" t="s">
        <v>84</v>
      </c>
      <c r="AW666" s="13" t="s">
        <v>37</v>
      </c>
      <c r="AX666" s="13" t="s">
        <v>76</v>
      </c>
      <c r="AY666" s="202" t="s">
        <v>121</v>
      </c>
    </row>
    <row r="667" spans="1:65" s="14" customFormat="1" ht="11.25">
      <c r="B667" s="203"/>
      <c r="C667" s="204"/>
      <c r="D667" s="194" t="s">
        <v>137</v>
      </c>
      <c r="E667" s="205" t="s">
        <v>19</v>
      </c>
      <c r="F667" s="206" t="s">
        <v>902</v>
      </c>
      <c r="G667" s="204"/>
      <c r="H667" s="207">
        <v>1</v>
      </c>
      <c r="I667" s="208"/>
      <c r="J667" s="204"/>
      <c r="K667" s="204"/>
      <c r="L667" s="209"/>
      <c r="M667" s="210"/>
      <c r="N667" s="211"/>
      <c r="O667" s="211"/>
      <c r="P667" s="211"/>
      <c r="Q667" s="211"/>
      <c r="R667" s="211"/>
      <c r="S667" s="211"/>
      <c r="T667" s="212"/>
      <c r="AT667" s="213" t="s">
        <v>137</v>
      </c>
      <c r="AU667" s="213" t="s">
        <v>86</v>
      </c>
      <c r="AV667" s="14" t="s">
        <v>86</v>
      </c>
      <c r="AW667" s="14" t="s">
        <v>37</v>
      </c>
      <c r="AX667" s="14" t="s">
        <v>76</v>
      </c>
      <c r="AY667" s="213" t="s">
        <v>121</v>
      </c>
    </row>
    <row r="668" spans="1:65" s="15" customFormat="1" ht="11.25">
      <c r="B668" s="214"/>
      <c r="C668" s="215"/>
      <c r="D668" s="194" t="s">
        <v>137</v>
      </c>
      <c r="E668" s="216" t="s">
        <v>19</v>
      </c>
      <c r="F668" s="217" t="s">
        <v>142</v>
      </c>
      <c r="G668" s="215"/>
      <c r="H668" s="218">
        <v>5.2679999999999998</v>
      </c>
      <c r="I668" s="219"/>
      <c r="J668" s="215"/>
      <c r="K668" s="215"/>
      <c r="L668" s="220"/>
      <c r="M668" s="236"/>
      <c r="N668" s="237"/>
      <c r="O668" s="237"/>
      <c r="P668" s="237"/>
      <c r="Q668" s="237"/>
      <c r="R668" s="237"/>
      <c r="S668" s="237"/>
      <c r="T668" s="238"/>
      <c r="AT668" s="224" t="s">
        <v>137</v>
      </c>
      <c r="AU668" s="224" t="s">
        <v>86</v>
      </c>
      <c r="AV668" s="15" t="s">
        <v>128</v>
      </c>
      <c r="AW668" s="15" t="s">
        <v>37</v>
      </c>
      <c r="AX668" s="15" t="s">
        <v>84</v>
      </c>
      <c r="AY668" s="224" t="s">
        <v>121</v>
      </c>
    </row>
    <row r="669" spans="1:65" s="2" customFormat="1" ht="6.95" customHeight="1">
      <c r="A669" s="35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0"/>
      <c r="M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</row>
  </sheetData>
  <sheetProtection algorithmName="SHA-512" hashValue="+sKq6H8RVLKz8JAKdQ9G3jd8KKq+O6Z0qBV31pn3aev+8R8ywg5IqQSa/kdW208gdc3OjLWvprgG7nW8bn9dog==" saltValue="0W7d0jG5RGS4CYbOsslE91hMxSH0KXMODluFLMjiuaqnUvfIeeOYluBQq9kaiCDhZhx92Dccb6HIenTIShw49w==" spinCount="100000" sheet="1" objects="1" scenarios="1" formatColumns="0" formatRows="0" autoFilter="0"/>
  <autoFilter ref="C87:K668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4" r:id="rId2"/>
    <hyperlink ref="F101" r:id="rId3"/>
    <hyperlink ref="F106" r:id="rId4"/>
    <hyperlink ref="F111" r:id="rId5"/>
    <hyperlink ref="F117" r:id="rId6"/>
    <hyperlink ref="F122" r:id="rId7"/>
    <hyperlink ref="F131" r:id="rId8"/>
    <hyperlink ref="F138" r:id="rId9"/>
    <hyperlink ref="F189" r:id="rId10"/>
    <hyperlink ref="F196" r:id="rId11"/>
    <hyperlink ref="F200" r:id="rId12"/>
    <hyperlink ref="F205" r:id="rId13"/>
    <hyperlink ref="F209" r:id="rId14"/>
    <hyperlink ref="F228" r:id="rId15"/>
    <hyperlink ref="F241" r:id="rId16"/>
    <hyperlink ref="F260" r:id="rId17"/>
    <hyperlink ref="F263" r:id="rId18"/>
    <hyperlink ref="F266" r:id="rId19"/>
    <hyperlink ref="F273" r:id="rId20"/>
    <hyperlink ref="F275" r:id="rId21"/>
    <hyperlink ref="F278" r:id="rId22"/>
    <hyperlink ref="F280" r:id="rId23"/>
    <hyperlink ref="F284" r:id="rId24"/>
    <hyperlink ref="F287" r:id="rId25"/>
    <hyperlink ref="F294" r:id="rId26"/>
    <hyperlink ref="F298" r:id="rId27"/>
    <hyperlink ref="F317" r:id="rId28"/>
    <hyperlink ref="F323" r:id="rId29"/>
    <hyperlink ref="F326" r:id="rId30"/>
    <hyperlink ref="F333" r:id="rId31"/>
    <hyperlink ref="F335" r:id="rId32"/>
    <hyperlink ref="F338" r:id="rId33"/>
    <hyperlink ref="F373" r:id="rId34"/>
    <hyperlink ref="F376" r:id="rId35"/>
    <hyperlink ref="F399" r:id="rId36"/>
    <hyperlink ref="F402" r:id="rId37"/>
    <hyperlink ref="F405" r:id="rId38"/>
    <hyperlink ref="F409" r:id="rId39"/>
    <hyperlink ref="F415" r:id="rId40"/>
    <hyperlink ref="F422" r:id="rId41"/>
    <hyperlink ref="F431" r:id="rId42"/>
    <hyperlink ref="F438" r:id="rId43"/>
    <hyperlink ref="F445" r:id="rId44"/>
    <hyperlink ref="F452" r:id="rId45"/>
    <hyperlink ref="F459" r:id="rId46"/>
    <hyperlink ref="F466" r:id="rId47"/>
    <hyperlink ref="F473" r:id="rId48"/>
    <hyperlink ref="F478" r:id="rId49"/>
    <hyperlink ref="F483" r:id="rId50"/>
    <hyperlink ref="F490" r:id="rId51"/>
    <hyperlink ref="F493" r:id="rId52"/>
    <hyperlink ref="F502" r:id="rId53"/>
    <hyperlink ref="F511" r:id="rId54"/>
    <hyperlink ref="F522" r:id="rId55"/>
    <hyperlink ref="F526" r:id="rId56"/>
    <hyperlink ref="F530" r:id="rId57"/>
    <hyperlink ref="F535" r:id="rId58"/>
    <hyperlink ref="F539" r:id="rId59"/>
    <hyperlink ref="F548" r:id="rId60"/>
    <hyperlink ref="F550" r:id="rId61"/>
    <hyperlink ref="F552" r:id="rId62"/>
    <hyperlink ref="F556" r:id="rId63"/>
    <hyperlink ref="F559" r:id="rId64"/>
    <hyperlink ref="F562" r:id="rId65"/>
    <hyperlink ref="F564" r:id="rId66"/>
    <hyperlink ref="F566" r:id="rId67"/>
    <hyperlink ref="F569" r:id="rId68"/>
    <hyperlink ref="F574" r:id="rId69"/>
    <hyperlink ref="F576" r:id="rId70"/>
    <hyperlink ref="F582" r:id="rId71"/>
    <hyperlink ref="F584" r:id="rId72"/>
    <hyperlink ref="F586" r:id="rId73"/>
    <hyperlink ref="F589" r:id="rId74"/>
    <hyperlink ref="F591" r:id="rId75"/>
    <hyperlink ref="F596" r:id="rId76"/>
    <hyperlink ref="F600" r:id="rId77"/>
    <hyperlink ref="F602" r:id="rId78"/>
    <hyperlink ref="F609" r:id="rId79"/>
    <hyperlink ref="F612" r:id="rId80"/>
    <hyperlink ref="F615" r:id="rId81"/>
    <hyperlink ref="F623" r:id="rId82"/>
    <hyperlink ref="F638" r:id="rId83"/>
    <hyperlink ref="F641" r:id="rId84"/>
    <hyperlink ref="F645" r:id="rId85"/>
    <hyperlink ref="F652" r:id="rId86"/>
    <hyperlink ref="F662" r:id="rId8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86</v>
      </c>
    </row>
    <row r="4" spans="1:46" s="1" customFormat="1" ht="24.95" customHeight="1">
      <c r="B4" s="21"/>
      <c r="D4" s="104" t="s">
        <v>90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4" t="str">
        <f>'Rekapitulace stavby'!K6</f>
        <v>BŘECLAV, AREÁL OTV - OPRAVA DEŠŤOVÉ A SPLAŠKOVÉ KANALIZACE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91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903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28. 9. 2020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46</v>
      </c>
      <c r="E33" s="106" t="s">
        <v>47</v>
      </c>
      <c r="F33" s="118">
        <f>ROUND((SUM(BE84:BE103)),  2)</f>
        <v>0</v>
      </c>
      <c r="G33" s="35"/>
      <c r="H33" s="35"/>
      <c r="I33" s="119">
        <v>0.21</v>
      </c>
      <c r="J33" s="118">
        <f>ROUND(((SUM(BE84:BE103))*I33),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48</v>
      </c>
      <c r="F34" s="118">
        <f>ROUND((SUM(BF84:BF103)),  2)</f>
        <v>0</v>
      </c>
      <c r="G34" s="35"/>
      <c r="H34" s="35"/>
      <c r="I34" s="119">
        <v>0.15</v>
      </c>
      <c r="J34" s="118">
        <f>ROUND(((SUM(BF84:BF103))*I34),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49</v>
      </c>
      <c r="F35" s="118">
        <f>ROUND((SUM(BG84:BG103)),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50</v>
      </c>
      <c r="F36" s="118">
        <f>ROUND((SUM(BH84:BH103)),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51</v>
      </c>
      <c r="F37" s="118">
        <f>ROUND((SUM(BI84:BI103)),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BŘECLAV, AREÁL OTV - OPRAVA DEŠŤOVÉ A SPLAŠKOVÉ KANALIZACE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02 - Ostatní rozpočtové náklady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 Břeclav</v>
      </c>
      <c r="G52" s="37"/>
      <c r="H52" s="37"/>
      <c r="I52" s="30" t="s">
        <v>23</v>
      </c>
      <c r="J52" s="60" t="str">
        <f>IF(J12="","",J12)</f>
        <v>28. 9. 2020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</v>
      </c>
      <c r="G54" s="37"/>
      <c r="H54" s="37"/>
      <c r="I54" s="30" t="s">
        <v>33</v>
      </c>
      <c r="J54" s="33" t="str">
        <f>E21</f>
        <v>AQUA Engineering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Ing. Robert Šafář, Ph.D.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94</v>
      </c>
      <c r="D57" s="132"/>
      <c r="E57" s="132"/>
      <c r="F57" s="132"/>
      <c r="G57" s="132"/>
      <c r="H57" s="132"/>
      <c r="I57" s="132"/>
      <c r="J57" s="133" t="s">
        <v>95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96</v>
      </c>
    </row>
    <row r="60" spans="1:47" s="9" customFormat="1" ht="24.95" customHeight="1">
      <c r="B60" s="135"/>
      <c r="C60" s="136"/>
      <c r="D60" s="137" t="s">
        <v>904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905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906</v>
      </c>
      <c r="E62" s="144"/>
      <c r="F62" s="144"/>
      <c r="G62" s="144"/>
      <c r="H62" s="144"/>
      <c r="I62" s="144"/>
      <c r="J62" s="145">
        <f>J93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907</v>
      </c>
      <c r="E63" s="144"/>
      <c r="F63" s="144"/>
      <c r="G63" s="144"/>
      <c r="H63" s="144"/>
      <c r="I63" s="144"/>
      <c r="J63" s="145">
        <f>J96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908</v>
      </c>
      <c r="E64" s="144"/>
      <c r="F64" s="144"/>
      <c r="G64" s="144"/>
      <c r="H64" s="144"/>
      <c r="I64" s="144"/>
      <c r="J64" s="145">
        <f>J101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106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1" t="str">
        <f>E7</f>
        <v>BŘECLAV, AREÁL OTV - OPRAVA DEŠŤOVÉ A SPLAŠKOVÉ KANALIZACE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91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3" t="str">
        <f>E9</f>
        <v>02 - Ostatní rozpočtové náklady</v>
      </c>
      <c r="F76" s="373"/>
      <c r="G76" s="373"/>
      <c r="H76" s="37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k.ú. Břeclav</v>
      </c>
      <c r="G78" s="37"/>
      <c r="H78" s="37"/>
      <c r="I78" s="30" t="s">
        <v>23</v>
      </c>
      <c r="J78" s="60" t="str">
        <f>IF(J12="","",J12)</f>
        <v>28. 9. 2020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Správa železnic, státní organizace</v>
      </c>
      <c r="G80" s="37"/>
      <c r="H80" s="37"/>
      <c r="I80" s="30" t="s">
        <v>33</v>
      </c>
      <c r="J80" s="33" t="str">
        <f>E21</f>
        <v>AQUA Engineering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38</v>
      </c>
      <c r="J81" s="33" t="str">
        <f>E24</f>
        <v>Ing. Robert Šafář, Ph.D.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107</v>
      </c>
      <c r="D83" s="150" t="s">
        <v>61</v>
      </c>
      <c r="E83" s="150" t="s">
        <v>57</v>
      </c>
      <c r="F83" s="150" t="s">
        <v>58</v>
      </c>
      <c r="G83" s="150" t="s">
        <v>108</v>
      </c>
      <c r="H83" s="150" t="s">
        <v>109</v>
      </c>
      <c r="I83" s="150" t="s">
        <v>110</v>
      </c>
      <c r="J83" s="150" t="s">
        <v>95</v>
      </c>
      <c r="K83" s="151" t="s">
        <v>111</v>
      </c>
      <c r="L83" s="152"/>
      <c r="M83" s="69" t="s">
        <v>19</v>
      </c>
      <c r="N83" s="70" t="s">
        <v>46</v>
      </c>
      <c r="O83" s="70" t="s">
        <v>112</v>
      </c>
      <c r="P83" s="70" t="s">
        <v>113</v>
      </c>
      <c r="Q83" s="70" t="s">
        <v>114</v>
      </c>
      <c r="R83" s="70" t="s">
        <v>115</v>
      </c>
      <c r="S83" s="70" t="s">
        <v>116</v>
      </c>
      <c r="T83" s="71" t="s">
        <v>117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118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0</v>
      </c>
      <c r="S84" s="73"/>
      <c r="T84" s="156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75</v>
      </c>
      <c r="AU84" s="18" t="s">
        <v>96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75</v>
      </c>
      <c r="E85" s="161" t="s">
        <v>909</v>
      </c>
      <c r="F85" s="161" t="s">
        <v>910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P86+P93+P96+P101</f>
        <v>0</v>
      </c>
      <c r="Q85" s="166"/>
      <c r="R85" s="167">
        <f>R86+R93+R96+R101</f>
        <v>0</v>
      </c>
      <c r="S85" s="166"/>
      <c r="T85" s="168">
        <f>T86+T93+T96+T101</f>
        <v>0</v>
      </c>
      <c r="AR85" s="169" t="s">
        <v>156</v>
      </c>
      <c r="AT85" s="170" t="s">
        <v>75</v>
      </c>
      <c r="AU85" s="170" t="s">
        <v>76</v>
      </c>
      <c r="AY85" s="169" t="s">
        <v>121</v>
      </c>
      <c r="BK85" s="171">
        <f>BK86+BK93+BK96+BK101</f>
        <v>0</v>
      </c>
    </row>
    <row r="86" spans="1:65" s="12" customFormat="1" ht="22.9" customHeight="1">
      <c r="B86" s="158"/>
      <c r="C86" s="159"/>
      <c r="D86" s="160" t="s">
        <v>75</v>
      </c>
      <c r="E86" s="172" t="s">
        <v>911</v>
      </c>
      <c r="F86" s="172" t="s">
        <v>912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SUM(P87:P92)</f>
        <v>0</v>
      </c>
      <c r="Q86" s="166"/>
      <c r="R86" s="167">
        <f>SUM(R87:R92)</f>
        <v>0</v>
      </c>
      <c r="S86" s="166"/>
      <c r="T86" s="168">
        <f>SUM(T87:T92)</f>
        <v>0</v>
      </c>
      <c r="AR86" s="169" t="s">
        <v>156</v>
      </c>
      <c r="AT86" s="170" t="s">
        <v>75</v>
      </c>
      <c r="AU86" s="170" t="s">
        <v>84</v>
      </c>
      <c r="AY86" s="169" t="s">
        <v>121</v>
      </c>
      <c r="BK86" s="171">
        <f>SUM(BK87:BK92)</f>
        <v>0</v>
      </c>
    </row>
    <row r="87" spans="1:65" s="2" customFormat="1" ht="16.5" customHeight="1">
      <c r="A87" s="35"/>
      <c r="B87" s="36"/>
      <c r="C87" s="174" t="s">
        <v>84</v>
      </c>
      <c r="D87" s="174" t="s">
        <v>123</v>
      </c>
      <c r="E87" s="175" t="s">
        <v>913</v>
      </c>
      <c r="F87" s="176" t="s">
        <v>914</v>
      </c>
      <c r="G87" s="177" t="s">
        <v>915</v>
      </c>
      <c r="H87" s="178">
        <v>1</v>
      </c>
      <c r="I87" s="179"/>
      <c r="J87" s="180">
        <f>ROUND(I87*H87,2)</f>
        <v>0</v>
      </c>
      <c r="K87" s="176" t="s">
        <v>127</v>
      </c>
      <c r="L87" s="40"/>
      <c r="M87" s="181" t="s">
        <v>19</v>
      </c>
      <c r="N87" s="182" t="s">
        <v>47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916</v>
      </c>
      <c r="AT87" s="185" t="s">
        <v>123</v>
      </c>
      <c r="AU87" s="185" t="s">
        <v>86</v>
      </c>
      <c r="AY87" s="18" t="s">
        <v>121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84</v>
      </c>
      <c r="BK87" s="186">
        <f>ROUND(I87*H87,2)</f>
        <v>0</v>
      </c>
      <c r="BL87" s="18" t="s">
        <v>916</v>
      </c>
      <c r="BM87" s="185" t="s">
        <v>917</v>
      </c>
    </row>
    <row r="88" spans="1:65" s="2" customFormat="1" ht="11.25">
      <c r="A88" s="35"/>
      <c r="B88" s="36"/>
      <c r="C88" s="37"/>
      <c r="D88" s="187" t="s">
        <v>130</v>
      </c>
      <c r="E88" s="37"/>
      <c r="F88" s="188" t="s">
        <v>918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130</v>
      </c>
      <c r="AU88" s="18" t="s">
        <v>86</v>
      </c>
    </row>
    <row r="89" spans="1:65" s="2" customFormat="1" ht="16.5" customHeight="1">
      <c r="A89" s="35"/>
      <c r="B89" s="36"/>
      <c r="C89" s="174" t="s">
        <v>86</v>
      </c>
      <c r="D89" s="174" t="s">
        <v>123</v>
      </c>
      <c r="E89" s="175" t="s">
        <v>919</v>
      </c>
      <c r="F89" s="176" t="s">
        <v>920</v>
      </c>
      <c r="G89" s="177" t="s">
        <v>915</v>
      </c>
      <c r="H89" s="178">
        <v>1</v>
      </c>
      <c r="I89" s="179"/>
      <c r="J89" s="180">
        <f>ROUND(I89*H89,2)</f>
        <v>0</v>
      </c>
      <c r="K89" s="176" t="s">
        <v>127</v>
      </c>
      <c r="L89" s="40"/>
      <c r="M89" s="181" t="s">
        <v>19</v>
      </c>
      <c r="N89" s="182" t="s">
        <v>47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916</v>
      </c>
      <c r="AT89" s="185" t="s">
        <v>123</v>
      </c>
      <c r="AU89" s="185" t="s">
        <v>86</v>
      </c>
      <c r="AY89" s="18" t="s">
        <v>121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84</v>
      </c>
      <c r="BK89" s="186">
        <f>ROUND(I89*H89,2)</f>
        <v>0</v>
      </c>
      <c r="BL89" s="18" t="s">
        <v>916</v>
      </c>
      <c r="BM89" s="185" t="s">
        <v>921</v>
      </c>
    </row>
    <row r="90" spans="1:65" s="2" customFormat="1" ht="11.25">
      <c r="A90" s="35"/>
      <c r="B90" s="36"/>
      <c r="C90" s="37"/>
      <c r="D90" s="187" t="s">
        <v>130</v>
      </c>
      <c r="E90" s="37"/>
      <c r="F90" s="188" t="s">
        <v>922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130</v>
      </c>
      <c r="AU90" s="18" t="s">
        <v>86</v>
      </c>
    </row>
    <row r="91" spans="1:65" s="2" customFormat="1" ht="16.5" customHeight="1">
      <c r="A91" s="35"/>
      <c r="B91" s="36"/>
      <c r="C91" s="174" t="s">
        <v>143</v>
      </c>
      <c r="D91" s="174" t="s">
        <v>123</v>
      </c>
      <c r="E91" s="175" t="s">
        <v>923</v>
      </c>
      <c r="F91" s="176" t="s">
        <v>924</v>
      </c>
      <c r="G91" s="177" t="s">
        <v>915</v>
      </c>
      <c r="H91" s="178">
        <v>1</v>
      </c>
      <c r="I91" s="179"/>
      <c r="J91" s="180">
        <f>ROUND(I91*H91,2)</f>
        <v>0</v>
      </c>
      <c r="K91" s="176" t="s">
        <v>127</v>
      </c>
      <c r="L91" s="40"/>
      <c r="M91" s="181" t="s">
        <v>19</v>
      </c>
      <c r="N91" s="182" t="s">
        <v>47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916</v>
      </c>
      <c r="AT91" s="185" t="s">
        <v>123</v>
      </c>
      <c r="AU91" s="185" t="s">
        <v>86</v>
      </c>
      <c r="AY91" s="18" t="s">
        <v>121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84</v>
      </c>
      <c r="BK91" s="186">
        <f>ROUND(I91*H91,2)</f>
        <v>0</v>
      </c>
      <c r="BL91" s="18" t="s">
        <v>916</v>
      </c>
      <c r="BM91" s="185" t="s">
        <v>925</v>
      </c>
    </row>
    <row r="92" spans="1:65" s="2" customFormat="1" ht="11.25">
      <c r="A92" s="35"/>
      <c r="B92" s="36"/>
      <c r="C92" s="37"/>
      <c r="D92" s="187" t="s">
        <v>130</v>
      </c>
      <c r="E92" s="37"/>
      <c r="F92" s="188" t="s">
        <v>926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130</v>
      </c>
      <c r="AU92" s="18" t="s">
        <v>86</v>
      </c>
    </row>
    <row r="93" spans="1:65" s="12" customFormat="1" ht="22.9" customHeight="1">
      <c r="B93" s="158"/>
      <c r="C93" s="159"/>
      <c r="D93" s="160" t="s">
        <v>75</v>
      </c>
      <c r="E93" s="172" t="s">
        <v>927</v>
      </c>
      <c r="F93" s="172" t="s">
        <v>928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SUM(P94:P95)</f>
        <v>0</v>
      </c>
      <c r="Q93" s="166"/>
      <c r="R93" s="167">
        <f>SUM(R94:R95)</f>
        <v>0</v>
      </c>
      <c r="S93" s="166"/>
      <c r="T93" s="168">
        <f>SUM(T94:T95)</f>
        <v>0</v>
      </c>
      <c r="AR93" s="169" t="s">
        <v>156</v>
      </c>
      <c r="AT93" s="170" t="s">
        <v>75</v>
      </c>
      <c r="AU93" s="170" t="s">
        <v>84</v>
      </c>
      <c r="AY93" s="169" t="s">
        <v>121</v>
      </c>
      <c r="BK93" s="171">
        <f>SUM(BK94:BK95)</f>
        <v>0</v>
      </c>
    </row>
    <row r="94" spans="1:65" s="2" customFormat="1" ht="16.5" customHeight="1">
      <c r="A94" s="35"/>
      <c r="B94" s="36"/>
      <c r="C94" s="174" t="s">
        <v>128</v>
      </c>
      <c r="D94" s="174" t="s">
        <v>123</v>
      </c>
      <c r="E94" s="175" t="s">
        <v>929</v>
      </c>
      <c r="F94" s="176" t="s">
        <v>928</v>
      </c>
      <c r="G94" s="177" t="s">
        <v>915</v>
      </c>
      <c r="H94" s="178">
        <v>1</v>
      </c>
      <c r="I94" s="179"/>
      <c r="J94" s="180">
        <f>ROUND(I94*H94,2)</f>
        <v>0</v>
      </c>
      <c r="K94" s="176" t="s">
        <v>127</v>
      </c>
      <c r="L94" s="40"/>
      <c r="M94" s="181" t="s">
        <v>19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916</v>
      </c>
      <c r="AT94" s="185" t="s">
        <v>123</v>
      </c>
      <c r="AU94" s="185" t="s">
        <v>86</v>
      </c>
      <c r="AY94" s="18" t="s">
        <v>121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916</v>
      </c>
      <c r="BM94" s="185" t="s">
        <v>930</v>
      </c>
    </row>
    <row r="95" spans="1:65" s="2" customFormat="1" ht="11.25">
      <c r="A95" s="35"/>
      <c r="B95" s="36"/>
      <c r="C95" s="37"/>
      <c r="D95" s="187" t="s">
        <v>130</v>
      </c>
      <c r="E95" s="37"/>
      <c r="F95" s="188" t="s">
        <v>931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130</v>
      </c>
      <c r="AU95" s="18" t="s">
        <v>86</v>
      </c>
    </row>
    <row r="96" spans="1:65" s="12" customFormat="1" ht="22.9" customHeight="1">
      <c r="B96" s="158"/>
      <c r="C96" s="159"/>
      <c r="D96" s="160" t="s">
        <v>75</v>
      </c>
      <c r="E96" s="172" t="s">
        <v>932</v>
      </c>
      <c r="F96" s="172" t="s">
        <v>933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SUM(P97:P100)</f>
        <v>0</v>
      </c>
      <c r="Q96" s="166"/>
      <c r="R96" s="167">
        <f>SUM(R97:R100)</f>
        <v>0</v>
      </c>
      <c r="S96" s="166"/>
      <c r="T96" s="168">
        <f>SUM(T97:T100)</f>
        <v>0</v>
      </c>
      <c r="AR96" s="169" t="s">
        <v>156</v>
      </c>
      <c r="AT96" s="170" t="s">
        <v>75</v>
      </c>
      <c r="AU96" s="170" t="s">
        <v>84</v>
      </c>
      <c r="AY96" s="169" t="s">
        <v>121</v>
      </c>
      <c r="BK96" s="171">
        <f>SUM(BK97:BK100)</f>
        <v>0</v>
      </c>
    </row>
    <row r="97" spans="1:65" s="2" customFormat="1" ht="16.5" customHeight="1">
      <c r="A97" s="35"/>
      <c r="B97" s="36"/>
      <c r="C97" s="174" t="s">
        <v>156</v>
      </c>
      <c r="D97" s="174" t="s">
        <v>123</v>
      </c>
      <c r="E97" s="175" t="s">
        <v>934</v>
      </c>
      <c r="F97" s="176" t="s">
        <v>935</v>
      </c>
      <c r="G97" s="177" t="s">
        <v>915</v>
      </c>
      <c r="H97" s="178">
        <v>1</v>
      </c>
      <c r="I97" s="179"/>
      <c r="J97" s="180">
        <f>ROUND(I97*H97,2)</f>
        <v>0</v>
      </c>
      <c r="K97" s="176" t="s">
        <v>127</v>
      </c>
      <c r="L97" s="40"/>
      <c r="M97" s="181" t="s">
        <v>19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916</v>
      </c>
      <c r="AT97" s="185" t="s">
        <v>123</v>
      </c>
      <c r="AU97" s="185" t="s">
        <v>86</v>
      </c>
      <c r="AY97" s="18" t="s">
        <v>121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916</v>
      </c>
      <c r="BM97" s="185" t="s">
        <v>936</v>
      </c>
    </row>
    <row r="98" spans="1:65" s="2" customFormat="1" ht="11.25">
      <c r="A98" s="35"/>
      <c r="B98" s="36"/>
      <c r="C98" s="37"/>
      <c r="D98" s="187" t="s">
        <v>130</v>
      </c>
      <c r="E98" s="37"/>
      <c r="F98" s="188" t="s">
        <v>937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130</v>
      </c>
      <c r="AU98" s="18" t="s">
        <v>86</v>
      </c>
    </row>
    <row r="99" spans="1:65" s="2" customFormat="1" ht="16.5" customHeight="1">
      <c r="A99" s="35"/>
      <c r="B99" s="36"/>
      <c r="C99" s="174" t="s">
        <v>164</v>
      </c>
      <c r="D99" s="174" t="s">
        <v>123</v>
      </c>
      <c r="E99" s="175" t="s">
        <v>938</v>
      </c>
      <c r="F99" s="176" t="s">
        <v>939</v>
      </c>
      <c r="G99" s="177" t="s">
        <v>915</v>
      </c>
      <c r="H99" s="178">
        <v>1</v>
      </c>
      <c r="I99" s="179"/>
      <c r="J99" s="180">
        <f>ROUND(I99*H99,2)</f>
        <v>0</v>
      </c>
      <c r="K99" s="176" t="s">
        <v>127</v>
      </c>
      <c r="L99" s="40"/>
      <c r="M99" s="181" t="s">
        <v>19</v>
      </c>
      <c r="N99" s="182" t="s">
        <v>47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916</v>
      </c>
      <c r="AT99" s="185" t="s">
        <v>123</v>
      </c>
      <c r="AU99" s="185" t="s">
        <v>86</v>
      </c>
      <c r="AY99" s="18" t="s">
        <v>121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84</v>
      </c>
      <c r="BK99" s="186">
        <f>ROUND(I99*H99,2)</f>
        <v>0</v>
      </c>
      <c r="BL99" s="18" t="s">
        <v>916</v>
      </c>
      <c r="BM99" s="185" t="s">
        <v>940</v>
      </c>
    </row>
    <row r="100" spans="1:65" s="2" customFormat="1" ht="11.25">
      <c r="A100" s="35"/>
      <c r="B100" s="36"/>
      <c r="C100" s="37"/>
      <c r="D100" s="187" t="s">
        <v>130</v>
      </c>
      <c r="E100" s="37"/>
      <c r="F100" s="188" t="s">
        <v>941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130</v>
      </c>
      <c r="AU100" s="18" t="s">
        <v>86</v>
      </c>
    </row>
    <row r="101" spans="1:65" s="12" customFormat="1" ht="22.9" customHeight="1">
      <c r="B101" s="158"/>
      <c r="C101" s="159"/>
      <c r="D101" s="160" t="s">
        <v>75</v>
      </c>
      <c r="E101" s="172" t="s">
        <v>942</v>
      </c>
      <c r="F101" s="172" t="s">
        <v>943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SUM(P102:P103)</f>
        <v>0</v>
      </c>
      <c r="Q101" s="166"/>
      <c r="R101" s="167">
        <f>SUM(R102:R103)</f>
        <v>0</v>
      </c>
      <c r="S101" s="166"/>
      <c r="T101" s="168">
        <f>SUM(T102:T103)</f>
        <v>0</v>
      </c>
      <c r="AR101" s="169" t="s">
        <v>156</v>
      </c>
      <c r="AT101" s="170" t="s">
        <v>75</v>
      </c>
      <c r="AU101" s="170" t="s">
        <v>84</v>
      </c>
      <c r="AY101" s="169" t="s">
        <v>121</v>
      </c>
      <c r="BK101" s="171">
        <f>SUM(BK102:BK103)</f>
        <v>0</v>
      </c>
    </row>
    <row r="102" spans="1:65" s="2" customFormat="1" ht="16.5" customHeight="1">
      <c r="A102" s="35"/>
      <c r="B102" s="36"/>
      <c r="C102" s="174" t="s">
        <v>172</v>
      </c>
      <c r="D102" s="174" t="s">
        <v>123</v>
      </c>
      <c r="E102" s="175" t="s">
        <v>944</v>
      </c>
      <c r="F102" s="176" t="s">
        <v>943</v>
      </c>
      <c r="G102" s="177" t="s">
        <v>915</v>
      </c>
      <c r="H102" s="178">
        <v>1</v>
      </c>
      <c r="I102" s="179"/>
      <c r="J102" s="180">
        <f>ROUND(I102*H102,2)</f>
        <v>0</v>
      </c>
      <c r="K102" s="176" t="s">
        <v>127</v>
      </c>
      <c r="L102" s="40"/>
      <c r="M102" s="181" t="s">
        <v>19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916</v>
      </c>
      <c r="AT102" s="185" t="s">
        <v>123</v>
      </c>
      <c r="AU102" s="185" t="s">
        <v>86</v>
      </c>
      <c r="AY102" s="18" t="s">
        <v>121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916</v>
      </c>
      <c r="BM102" s="185" t="s">
        <v>945</v>
      </c>
    </row>
    <row r="103" spans="1:65" s="2" customFormat="1" ht="11.25">
      <c r="A103" s="35"/>
      <c r="B103" s="36"/>
      <c r="C103" s="37"/>
      <c r="D103" s="187" t="s">
        <v>130</v>
      </c>
      <c r="E103" s="37"/>
      <c r="F103" s="188" t="s">
        <v>946</v>
      </c>
      <c r="G103" s="37"/>
      <c r="H103" s="37"/>
      <c r="I103" s="189"/>
      <c r="J103" s="37"/>
      <c r="K103" s="37"/>
      <c r="L103" s="40"/>
      <c r="M103" s="239"/>
      <c r="N103" s="240"/>
      <c r="O103" s="241"/>
      <c r="P103" s="241"/>
      <c r="Q103" s="241"/>
      <c r="R103" s="241"/>
      <c r="S103" s="241"/>
      <c r="T103" s="24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130</v>
      </c>
      <c r="AU103" s="18" t="s">
        <v>86</v>
      </c>
    </row>
    <row r="104" spans="1:65" s="2" customFormat="1" ht="6.95" customHeight="1">
      <c r="A104" s="35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dknq8ujQByR+hmvpMaCmS3kxk5dn1PByRdWQxZfitjFjX0sK3gi+i/+s4Q5g6Dtz9hgJFGTDEI2lctwVI/btmA==" saltValue="nvJQxJer0dIH8GHoCR7CZdQ6E5FBpFXlE/x4gQfhH67bn8QcnOOAH7ZP/gufufX3e9Mxq/srzN/LC9tTQ679pA==" spinCount="100000" sheet="1" objects="1" scenarios="1" formatColumns="0" formatRows="0" autoFilter="0"/>
  <autoFilter ref="C83:K10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2" r:id="rId3"/>
    <hyperlink ref="F95" r:id="rId4"/>
    <hyperlink ref="F98" r:id="rId5"/>
    <hyperlink ref="F100" r:id="rId6"/>
    <hyperlink ref="F103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947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948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949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950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951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952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953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954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955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956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957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83</v>
      </c>
      <c r="F18" s="379" t="s">
        <v>958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959</v>
      </c>
      <c r="F19" s="379" t="s">
        <v>960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961</v>
      </c>
      <c r="F20" s="379" t="s">
        <v>962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963</v>
      </c>
      <c r="F21" s="379" t="s">
        <v>964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965</v>
      </c>
      <c r="F22" s="379" t="s">
        <v>966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967</v>
      </c>
      <c r="F23" s="379" t="s">
        <v>968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969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970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971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972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973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974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975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976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977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107</v>
      </c>
      <c r="F36" s="252"/>
      <c r="G36" s="379" t="s">
        <v>978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979</v>
      </c>
      <c r="F37" s="252"/>
      <c r="G37" s="379" t="s">
        <v>980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57</v>
      </c>
      <c r="F38" s="252"/>
      <c r="G38" s="379" t="s">
        <v>981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58</v>
      </c>
      <c r="F39" s="252"/>
      <c r="G39" s="379" t="s">
        <v>982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108</v>
      </c>
      <c r="F40" s="252"/>
      <c r="G40" s="379" t="s">
        <v>983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109</v>
      </c>
      <c r="F41" s="252"/>
      <c r="G41" s="379" t="s">
        <v>984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985</v>
      </c>
      <c r="F42" s="252"/>
      <c r="G42" s="379" t="s">
        <v>986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987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988</v>
      </c>
      <c r="F44" s="252"/>
      <c r="G44" s="379" t="s">
        <v>989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111</v>
      </c>
      <c r="F45" s="252"/>
      <c r="G45" s="379" t="s">
        <v>990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991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992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993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994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995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996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997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998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999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1000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1001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1002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1003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1004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1005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1006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1007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1008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1009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1010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1011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1012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1013</v>
      </c>
      <c r="D76" s="268"/>
      <c r="E76" s="268"/>
      <c r="F76" s="268" t="s">
        <v>1014</v>
      </c>
      <c r="G76" s="269"/>
      <c r="H76" s="268" t="s">
        <v>58</v>
      </c>
      <c r="I76" s="268" t="s">
        <v>61</v>
      </c>
      <c r="J76" s="268" t="s">
        <v>1015</v>
      </c>
      <c r="K76" s="267"/>
    </row>
    <row r="77" spans="2:11" s="1" customFormat="1" ht="17.25" customHeight="1">
      <c r="B77" s="266"/>
      <c r="C77" s="270" t="s">
        <v>1016</v>
      </c>
      <c r="D77" s="270"/>
      <c r="E77" s="270"/>
      <c r="F77" s="271" t="s">
        <v>1017</v>
      </c>
      <c r="G77" s="272"/>
      <c r="H77" s="270"/>
      <c r="I77" s="270"/>
      <c r="J77" s="270" t="s">
        <v>1018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57</v>
      </c>
      <c r="D79" s="275"/>
      <c r="E79" s="275"/>
      <c r="F79" s="276" t="s">
        <v>1019</v>
      </c>
      <c r="G79" s="277"/>
      <c r="H79" s="255" t="s">
        <v>1020</v>
      </c>
      <c r="I79" s="255" t="s">
        <v>1021</v>
      </c>
      <c r="J79" s="255">
        <v>20</v>
      </c>
      <c r="K79" s="267"/>
    </row>
    <row r="80" spans="2:11" s="1" customFormat="1" ht="15" customHeight="1">
      <c r="B80" s="266"/>
      <c r="C80" s="255" t="s">
        <v>1022</v>
      </c>
      <c r="D80" s="255"/>
      <c r="E80" s="255"/>
      <c r="F80" s="276" t="s">
        <v>1019</v>
      </c>
      <c r="G80" s="277"/>
      <c r="H80" s="255" t="s">
        <v>1023</v>
      </c>
      <c r="I80" s="255" t="s">
        <v>1021</v>
      </c>
      <c r="J80" s="255">
        <v>120</v>
      </c>
      <c r="K80" s="267"/>
    </row>
    <row r="81" spans="2:11" s="1" customFormat="1" ht="15" customHeight="1">
      <c r="B81" s="278"/>
      <c r="C81" s="255" t="s">
        <v>1024</v>
      </c>
      <c r="D81" s="255"/>
      <c r="E81" s="255"/>
      <c r="F81" s="276" t="s">
        <v>1025</v>
      </c>
      <c r="G81" s="277"/>
      <c r="H81" s="255" t="s">
        <v>1026</v>
      </c>
      <c r="I81" s="255" t="s">
        <v>1021</v>
      </c>
      <c r="J81" s="255">
        <v>50</v>
      </c>
      <c r="K81" s="267"/>
    </row>
    <row r="82" spans="2:11" s="1" customFormat="1" ht="15" customHeight="1">
      <c r="B82" s="278"/>
      <c r="C82" s="255" t="s">
        <v>1027</v>
      </c>
      <c r="D82" s="255"/>
      <c r="E82" s="255"/>
      <c r="F82" s="276" t="s">
        <v>1019</v>
      </c>
      <c r="G82" s="277"/>
      <c r="H82" s="255" t="s">
        <v>1028</v>
      </c>
      <c r="I82" s="255" t="s">
        <v>1029</v>
      </c>
      <c r="J82" s="255"/>
      <c r="K82" s="267"/>
    </row>
    <row r="83" spans="2:11" s="1" customFormat="1" ht="15" customHeight="1">
      <c r="B83" s="278"/>
      <c r="C83" s="279" t="s">
        <v>1030</v>
      </c>
      <c r="D83" s="279"/>
      <c r="E83" s="279"/>
      <c r="F83" s="280" t="s">
        <v>1025</v>
      </c>
      <c r="G83" s="279"/>
      <c r="H83" s="279" t="s">
        <v>1031</v>
      </c>
      <c r="I83" s="279" t="s">
        <v>1021</v>
      </c>
      <c r="J83" s="279">
        <v>15</v>
      </c>
      <c r="K83" s="267"/>
    </row>
    <row r="84" spans="2:11" s="1" customFormat="1" ht="15" customHeight="1">
      <c r="B84" s="278"/>
      <c r="C84" s="279" t="s">
        <v>1032</v>
      </c>
      <c r="D84" s="279"/>
      <c r="E84" s="279"/>
      <c r="F84" s="280" t="s">
        <v>1025</v>
      </c>
      <c r="G84" s="279"/>
      <c r="H84" s="279" t="s">
        <v>1033</v>
      </c>
      <c r="I84" s="279" t="s">
        <v>1021</v>
      </c>
      <c r="J84" s="279">
        <v>15</v>
      </c>
      <c r="K84" s="267"/>
    </row>
    <row r="85" spans="2:11" s="1" customFormat="1" ht="15" customHeight="1">
      <c r="B85" s="278"/>
      <c r="C85" s="279" t="s">
        <v>1034</v>
      </c>
      <c r="D85" s="279"/>
      <c r="E85" s="279"/>
      <c r="F85" s="280" t="s">
        <v>1025</v>
      </c>
      <c r="G85" s="279"/>
      <c r="H85" s="279" t="s">
        <v>1035</v>
      </c>
      <c r="I85" s="279" t="s">
        <v>1021</v>
      </c>
      <c r="J85" s="279">
        <v>20</v>
      </c>
      <c r="K85" s="267"/>
    </row>
    <row r="86" spans="2:11" s="1" customFormat="1" ht="15" customHeight="1">
      <c r="B86" s="278"/>
      <c r="C86" s="279" t="s">
        <v>1036</v>
      </c>
      <c r="D86" s="279"/>
      <c r="E86" s="279"/>
      <c r="F86" s="280" t="s">
        <v>1025</v>
      </c>
      <c r="G86" s="279"/>
      <c r="H86" s="279" t="s">
        <v>1037</v>
      </c>
      <c r="I86" s="279" t="s">
        <v>1021</v>
      </c>
      <c r="J86" s="279">
        <v>20</v>
      </c>
      <c r="K86" s="267"/>
    </row>
    <row r="87" spans="2:11" s="1" customFormat="1" ht="15" customHeight="1">
      <c r="B87" s="278"/>
      <c r="C87" s="255" t="s">
        <v>1038</v>
      </c>
      <c r="D87" s="255"/>
      <c r="E87" s="255"/>
      <c r="F87" s="276" t="s">
        <v>1025</v>
      </c>
      <c r="G87" s="277"/>
      <c r="H87" s="255" t="s">
        <v>1039</v>
      </c>
      <c r="I87" s="255" t="s">
        <v>1021</v>
      </c>
      <c r="J87" s="255">
        <v>50</v>
      </c>
      <c r="K87" s="267"/>
    </row>
    <row r="88" spans="2:11" s="1" customFormat="1" ht="15" customHeight="1">
      <c r="B88" s="278"/>
      <c r="C88" s="255" t="s">
        <v>1040</v>
      </c>
      <c r="D88" s="255"/>
      <c r="E88" s="255"/>
      <c r="F88" s="276" t="s">
        <v>1025</v>
      </c>
      <c r="G88" s="277"/>
      <c r="H88" s="255" t="s">
        <v>1041</v>
      </c>
      <c r="I88" s="255" t="s">
        <v>1021</v>
      </c>
      <c r="J88" s="255">
        <v>20</v>
      </c>
      <c r="K88" s="267"/>
    </row>
    <row r="89" spans="2:11" s="1" customFormat="1" ht="15" customHeight="1">
      <c r="B89" s="278"/>
      <c r="C89" s="255" t="s">
        <v>1042</v>
      </c>
      <c r="D89" s="255"/>
      <c r="E89" s="255"/>
      <c r="F89" s="276" t="s">
        <v>1025</v>
      </c>
      <c r="G89" s="277"/>
      <c r="H89" s="255" t="s">
        <v>1043</v>
      </c>
      <c r="I89" s="255" t="s">
        <v>1021</v>
      </c>
      <c r="J89" s="255">
        <v>20</v>
      </c>
      <c r="K89" s="267"/>
    </row>
    <row r="90" spans="2:11" s="1" customFormat="1" ht="15" customHeight="1">
      <c r="B90" s="278"/>
      <c r="C90" s="255" t="s">
        <v>1044</v>
      </c>
      <c r="D90" s="255"/>
      <c r="E90" s="255"/>
      <c r="F90" s="276" t="s">
        <v>1025</v>
      </c>
      <c r="G90" s="277"/>
      <c r="H90" s="255" t="s">
        <v>1045</v>
      </c>
      <c r="I90" s="255" t="s">
        <v>1021</v>
      </c>
      <c r="J90" s="255">
        <v>50</v>
      </c>
      <c r="K90" s="267"/>
    </row>
    <row r="91" spans="2:11" s="1" customFormat="1" ht="15" customHeight="1">
      <c r="B91" s="278"/>
      <c r="C91" s="255" t="s">
        <v>1046</v>
      </c>
      <c r="D91" s="255"/>
      <c r="E91" s="255"/>
      <c r="F91" s="276" t="s">
        <v>1025</v>
      </c>
      <c r="G91" s="277"/>
      <c r="H91" s="255" t="s">
        <v>1046</v>
      </c>
      <c r="I91" s="255" t="s">
        <v>1021</v>
      </c>
      <c r="J91" s="255">
        <v>50</v>
      </c>
      <c r="K91" s="267"/>
    </row>
    <row r="92" spans="2:11" s="1" customFormat="1" ht="15" customHeight="1">
      <c r="B92" s="278"/>
      <c r="C92" s="255" t="s">
        <v>1047</v>
      </c>
      <c r="D92" s="255"/>
      <c r="E92" s="255"/>
      <c r="F92" s="276" t="s">
        <v>1025</v>
      </c>
      <c r="G92" s="277"/>
      <c r="H92" s="255" t="s">
        <v>1048</v>
      </c>
      <c r="I92" s="255" t="s">
        <v>1021</v>
      </c>
      <c r="J92" s="255">
        <v>255</v>
      </c>
      <c r="K92" s="267"/>
    </row>
    <row r="93" spans="2:11" s="1" customFormat="1" ht="15" customHeight="1">
      <c r="B93" s="278"/>
      <c r="C93" s="255" t="s">
        <v>1049</v>
      </c>
      <c r="D93" s="255"/>
      <c r="E93" s="255"/>
      <c r="F93" s="276" t="s">
        <v>1019</v>
      </c>
      <c r="G93" s="277"/>
      <c r="H93" s="255" t="s">
        <v>1050</v>
      </c>
      <c r="I93" s="255" t="s">
        <v>1051</v>
      </c>
      <c r="J93" s="255"/>
      <c r="K93" s="267"/>
    </row>
    <row r="94" spans="2:11" s="1" customFormat="1" ht="15" customHeight="1">
      <c r="B94" s="278"/>
      <c r="C94" s="255" t="s">
        <v>1052</v>
      </c>
      <c r="D94" s="255"/>
      <c r="E94" s="255"/>
      <c r="F94" s="276" t="s">
        <v>1019</v>
      </c>
      <c r="G94" s="277"/>
      <c r="H94" s="255" t="s">
        <v>1053</v>
      </c>
      <c r="I94" s="255" t="s">
        <v>1054</v>
      </c>
      <c r="J94" s="255"/>
      <c r="K94" s="267"/>
    </row>
    <row r="95" spans="2:11" s="1" customFormat="1" ht="15" customHeight="1">
      <c r="B95" s="278"/>
      <c r="C95" s="255" t="s">
        <v>1055</v>
      </c>
      <c r="D95" s="255"/>
      <c r="E95" s="255"/>
      <c r="F95" s="276" t="s">
        <v>1019</v>
      </c>
      <c r="G95" s="277"/>
      <c r="H95" s="255" t="s">
        <v>1055</v>
      </c>
      <c r="I95" s="255" t="s">
        <v>1054</v>
      </c>
      <c r="J95" s="255"/>
      <c r="K95" s="267"/>
    </row>
    <row r="96" spans="2:11" s="1" customFormat="1" ht="15" customHeight="1">
      <c r="B96" s="278"/>
      <c r="C96" s="255" t="s">
        <v>42</v>
      </c>
      <c r="D96" s="255"/>
      <c r="E96" s="255"/>
      <c r="F96" s="276" t="s">
        <v>1019</v>
      </c>
      <c r="G96" s="277"/>
      <c r="H96" s="255" t="s">
        <v>1056</v>
      </c>
      <c r="I96" s="255" t="s">
        <v>1054</v>
      </c>
      <c r="J96" s="255"/>
      <c r="K96" s="267"/>
    </row>
    <row r="97" spans="2:11" s="1" customFormat="1" ht="15" customHeight="1">
      <c r="B97" s="278"/>
      <c r="C97" s="255" t="s">
        <v>52</v>
      </c>
      <c r="D97" s="255"/>
      <c r="E97" s="255"/>
      <c r="F97" s="276" t="s">
        <v>1019</v>
      </c>
      <c r="G97" s="277"/>
      <c r="H97" s="255" t="s">
        <v>1057</v>
      </c>
      <c r="I97" s="255" t="s">
        <v>1054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1058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1013</v>
      </c>
      <c r="D103" s="268"/>
      <c r="E103" s="268"/>
      <c r="F103" s="268" t="s">
        <v>1014</v>
      </c>
      <c r="G103" s="269"/>
      <c r="H103" s="268" t="s">
        <v>58</v>
      </c>
      <c r="I103" s="268" t="s">
        <v>61</v>
      </c>
      <c r="J103" s="268" t="s">
        <v>1015</v>
      </c>
      <c r="K103" s="267"/>
    </row>
    <row r="104" spans="2:11" s="1" customFormat="1" ht="17.25" customHeight="1">
      <c r="B104" s="266"/>
      <c r="C104" s="270" t="s">
        <v>1016</v>
      </c>
      <c r="D104" s="270"/>
      <c r="E104" s="270"/>
      <c r="F104" s="271" t="s">
        <v>1017</v>
      </c>
      <c r="G104" s="272"/>
      <c r="H104" s="270"/>
      <c r="I104" s="270"/>
      <c r="J104" s="270" t="s">
        <v>1018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57</v>
      </c>
      <c r="D106" s="275"/>
      <c r="E106" s="275"/>
      <c r="F106" s="276" t="s">
        <v>1019</v>
      </c>
      <c r="G106" s="255"/>
      <c r="H106" s="255" t="s">
        <v>1059</v>
      </c>
      <c r="I106" s="255" t="s">
        <v>1021</v>
      </c>
      <c r="J106" s="255">
        <v>20</v>
      </c>
      <c r="K106" s="267"/>
    </row>
    <row r="107" spans="2:11" s="1" customFormat="1" ht="15" customHeight="1">
      <c r="B107" s="266"/>
      <c r="C107" s="255" t="s">
        <v>1022</v>
      </c>
      <c r="D107" s="255"/>
      <c r="E107" s="255"/>
      <c r="F107" s="276" t="s">
        <v>1019</v>
      </c>
      <c r="G107" s="255"/>
      <c r="H107" s="255" t="s">
        <v>1059</v>
      </c>
      <c r="I107" s="255" t="s">
        <v>1021</v>
      </c>
      <c r="J107" s="255">
        <v>120</v>
      </c>
      <c r="K107" s="267"/>
    </row>
    <row r="108" spans="2:11" s="1" customFormat="1" ht="15" customHeight="1">
      <c r="B108" s="278"/>
      <c r="C108" s="255" t="s">
        <v>1024</v>
      </c>
      <c r="D108" s="255"/>
      <c r="E108" s="255"/>
      <c r="F108" s="276" t="s">
        <v>1025</v>
      </c>
      <c r="G108" s="255"/>
      <c r="H108" s="255" t="s">
        <v>1059</v>
      </c>
      <c r="I108" s="255" t="s">
        <v>1021</v>
      </c>
      <c r="J108" s="255">
        <v>50</v>
      </c>
      <c r="K108" s="267"/>
    </row>
    <row r="109" spans="2:11" s="1" customFormat="1" ht="15" customHeight="1">
      <c r="B109" s="278"/>
      <c r="C109" s="255" t="s">
        <v>1027</v>
      </c>
      <c r="D109" s="255"/>
      <c r="E109" s="255"/>
      <c r="F109" s="276" t="s">
        <v>1019</v>
      </c>
      <c r="G109" s="255"/>
      <c r="H109" s="255" t="s">
        <v>1059</v>
      </c>
      <c r="I109" s="255" t="s">
        <v>1029</v>
      </c>
      <c r="J109" s="255"/>
      <c r="K109" s="267"/>
    </row>
    <row r="110" spans="2:11" s="1" customFormat="1" ht="15" customHeight="1">
      <c r="B110" s="278"/>
      <c r="C110" s="255" t="s">
        <v>1038</v>
      </c>
      <c r="D110" s="255"/>
      <c r="E110" s="255"/>
      <c r="F110" s="276" t="s">
        <v>1025</v>
      </c>
      <c r="G110" s="255"/>
      <c r="H110" s="255" t="s">
        <v>1059</v>
      </c>
      <c r="I110" s="255" t="s">
        <v>1021</v>
      </c>
      <c r="J110" s="255">
        <v>50</v>
      </c>
      <c r="K110" s="267"/>
    </row>
    <row r="111" spans="2:11" s="1" customFormat="1" ht="15" customHeight="1">
      <c r="B111" s="278"/>
      <c r="C111" s="255" t="s">
        <v>1046</v>
      </c>
      <c r="D111" s="255"/>
      <c r="E111" s="255"/>
      <c r="F111" s="276" t="s">
        <v>1025</v>
      </c>
      <c r="G111" s="255"/>
      <c r="H111" s="255" t="s">
        <v>1059</v>
      </c>
      <c r="I111" s="255" t="s">
        <v>1021</v>
      </c>
      <c r="J111" s="255">
        <v>50</v>
      </c>
      <c r="K111" s="267"/>
    </row>
    <row r="112" spans="2:11" s="1" customFormat="1" ht="15" customHeight="1">
      <c r="B112" s="278"/>
      <c r="C112" s="255" t="s">
        <v>1044</v>
      </c>
      <c r="D112" s="255"/>
      <c r="E112" s="255"/>
      <c r="F112" s="276" t="s">
        <v>1025</v>
      </c>
      <c r="G112" s="255"/>
      <c r="H112" s="255" t="s">
        <v>1059</v>
      </c>
      <c r="I112" s="255" t="s">
        <v>1021</v>
      </c>
      <c r="J112" s="255">
        <v>50</v>
      </c>
      <c r="K112" s="267"/>
    </row>
    <row r="113" spans="2:11" s="1" customFormat="1" ht="15" customHeight="1">
      <c r="B113" s="278"/>
      <c r="C113" s="255" t="s">
        <v>57</v>
      </c>
      <c r="D113" s="255"/>
      <c r="E113" s="255"/>
      <c r="F113" s="276" t="s">
        <v>1019</v>
      </c>
      <c r="G113" s="255"/>
      <c r="H113" s="255" t="s">
        <v>1060</v>
      </c>
      <c r="I113" s="255" t="s">
        <v>1021</v>
      </c>
      <c r="J113" s="255">
        <v>20</v>
      </c>
      <c r="K113" s="267"/>
    </row>
    <row r="114" spans="2:11" s="1" customFormat="1" ht="15" customHeight="1">
      <c r="B114" s="278"/>
      <c r="C114" s="255" t="s">
        <v>1061</v>
      </c>
      <c r="D114" s="255"/>
      <c r="E114" s="255"/>
      <c r="F114" s="276" t="s">
        <v>1019</v>
      </c>
      <c r="G114" s="255"/>
      <c r="H114" s="255" t="s">
        <v>1062</v>
      </c>
      <c r="I114" s="255" t="s">
        <v>1021</v>
      </c>
      <c r="J114" s="255">
        <v>120</v>
      </c>
      <c r="K114" s="267"/>
    </row>
    <row r="115" spans="2:11" s="1" customFormat="1" ht="15" customHeight="1">
      <c r="B115" s="278"/>
      <c r="C115" s="255" t="s">
        <v>42</v>
      </c>
      <c r="D115" s="255"/>
      <c r="E115" s="255"/>
      <c r="F115" s="276" t="s">
        <v>1019</v>
      </c>
      <c r="G115" s="255"/>
      <c r="H115" s="255" t="s">
        <v>1063</v>
      </c>
      <c r="I115" s="255" t="s">
        <v>1054</v>
      </c>
      <c r="J115" s="255"/>
      <c r="K115" s="267"/>
    </row>
    <row r="116" spans="2:11" s="1" customFormat="1" ht="15" customHeight="1">
      <c r="B116" s="278"/>
      <c r="C116" s="255" t="s">
        <v>52</v>
      </c>
      <c r="D116" s="255"/>
      <c r="E116" s="255"/>
      <c r="F116" s="276" t="s">
        <v>1019</v>
      </c>
      <c r="G116" s="255"/>
      <c r="H116" s="255" t="s">
        <v>1064</v>
      </c>
      <c r="I116" s="255" t="s">
        <v>1054</v>
      </c>
      <c r="J116" s="255"/>
      <c r="K116" s="267"/>
    </row>
    <row r="117" spans="2:11" s="1" customFormat="1" ht="15" customHeight="1">
      <c r="B117" s="278"/>
      <c r="C117" s="255" t="s">
        <v>61</v>
      </c>
      <c r="D117" s="255"/>
      <c r="E117" s="255"/>
      <c r="F117" s="276" t="s">
        <v>1019</v>
      </c>
      <c r="G117" s="255"/>
      <c r="H117" s="255" t="s">
        <v>1065</v>
      </c>
      <c r="I117" s="255" t="s">
        <v>1066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1067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1013</v>
      </c>
      <c r="D123" s="268"/>
      <c r="E123" s="268"/>
      <c r="F123" s="268" t="s">
        <v>1014</v>
      </c>
      <c r="G123" s="269"/>
      <c r="H123" s="268" t="s">
        <v>58</v>
      </c>
      <c r="I123" s="268" t="s">
        <v>61</v>
      </c>
      <c r="J123" s="268" t="s">
        <v>1015</v>
      </c>
      <c r="K123" s="297"/>
    </row>
    <row r="124" spans="2:11" s="1" customFormat="1" ht="17.25" customHeight="1">
      <c r="B124" s="296"/>
      <c r="C124" s="270" t="s">
        <v>1016</v>
      </c>
      <c r="D124" s="270"/>
      <c r="E124" s="270"/>
      <c r="F124" s="271" t="s">
        <v>1017</v>
      </c>
      <c r="G124" s="272"/>
      <c r="H124" s="270"/>
      <c r="I124" s="270"/>
      <c r="J124" s="270" t="s">
        <v>1018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1022</v>
      </c>
      <c r="D126" s="275"/>
      <c r="E126" s="275"/>
      <c r="F126" s="276" t="s">
        <v>1019</v>
      </c>
      <c r="G126" s="255"/>
      <c r="H126" s="255" t="s">
        <v>1059</v>
      </c>
      <c r="I126" s="255" t="s">
        <v>1021</v>
      </c>
      <c r="J126" s="255">
        <v>120</v>
      </c>
      <c r="K126" s="301"/>
    </row>
    <row r="127" spans="2:11" s="1" customFormat="1" ht="15" customHeight="1">
      <c r="B127" s="298"/>
      <c r="C127" s="255" t="s">
        <v>1068</v>
      </c>
      <c r="D127" s="255"/>
      <c r="E127" s="255"/>
      <c r="F127" s="276" t="s">
        <v>1019</v>
      </c>
      <c r="G127" s="255"/>
      <c r="H127" s="255" t="s">
        <v>1069</v>
      </c>
      <c r="I127" s="255" t="s">
        <v>1021</v>
      </c>
      <c r="J127" s="255" t="s">
        <v>1070</v>
      </c>
      <c r="K127" s="301"/>
    </row>
    <row r="128" spans="2:11" s="1" customFormat="1" ht="15" customHeight="1">
      <c r="B128" s="298"/>
      <c r="C128" s="255" t="s">
        <v>967</v>
      </c>
      <c r="D128" s="255"/>
      <c r="E128" s="255"/>
      <c r="F128" s="276" t="s">
        <v>1019</v>
      </c>
      <c r="G128" s="255"/>
      <c r="H128" s="255" t="s">
        <v>1071</v>
      </c>
      <c r="I128" s="255" t="s">
        <v>1021</v>
      </c>
      <c r="J128" s="255" t="s">
        <v>1070</v>
      </c>
      <c r="K128" s="301"/>
    </row>
    <row r="129" spans="2:11" s="1" customFormat="1" ht="15" customHeight="1">
      <c r="B129" s="298"/>
      <c r="C129" s="255" t="s">
        <v>1030</v>
      </c>
      <c r="D129" s="255"/>
      <c r="E129" s="255"/>
      <c r="F129" s="276" t="s">
        <v>1025</v>
      </c>
      <c r="G129" s="255"/>
      <c r="H129" s="255" t="s">
        <v>1031</v>
      </c>
      <c r="I129" s="255" t="s">
        <v>1021</v>
      </c>
      <c r="J129" s="255">
        <v>15</v>
      </c>
      <c r="K129" s="301"/>
    </row>
    <row r="130" spans="2:11" s="1" customFormat="1" ht="15" customHeight="1">
      <c r="B130" s="298"/>
      <c r="C130" s="279" t="s">
        <v>1032</v>
      </c>
      <c r="D130" s="279"/>
      <c r="E130" s="279"/>
      <c r="F130" s="280" t="s">
        <v>1025</v>
      </c>
      <c r="G130" s="279"/>
      <c r="H130" s="279" t="s">
        <v>1033</v>
      </c>
      <c r="I130" s="279" t="s">
        <v>1021</v>
      </c>
      <c r="J130" s="279">
        <v>15</v>
      </c>
      <c r="K130" s="301"/>
    </row>
    <row r="131" spans="2:11" s="1" customFormat="1" ht="15" customHeight="1">
      <c r="B131" s="298"/>
      <c r="C131" s="279" t="s">
        <v>1034</v>
      </c>
      <c r="D131" s="279"/>
      <c r="E131" s="279"/>
      <c r="F131" s="280" t="s">
        <v>1025</v>
      </c>
      <c r="G131" s="279"/>
      <c r="H131" s="279" t="s">
        <v>1035</v>
      </c>
      <c r="I131" s="279" t="s">
        <v>1021</v>
      </c>
      <c r="J131" s="279">
        <v>20</v>
      </c>
      <c r="K131" s="301"/>
    </row>
    <row r="132" spans="2:11" s="1" customFormat="1" ht="15" customHeight="1">
      <c r="B132" s="298"/>
      <c r="C132" s="279" t="s">
        <v>1036</v>
      </c>
      <c r="D132" s="279"/>
      <c r="E132" s="279"/>
      <c r="F132" s="280" t="s">
        <v>1025</v>
      </c>
      <c r="G132" s="279"/>
      <c r="H132" s="279" t="s">
        <v>1037</v>
      </c>
      <c r="I132" s="279" t="s">
        <v>1021</v>
      </c>
      <c r="J132" s="279">
        <v>20</v>
      </c>
      <c r="K132" s="301"/>
    </row>
    <row r="133" spans="2:11" s="1" customFormat="1" ht="15" customHeight="1">
      <c r="B133" s="298"/>
      <c r="C133" s="255" t="s">
        <v>1024</v>
      </c>
      <c r="D133" s="255"/>
      <c r="E133" s="255"/>
      <c r="F133" s="276" t="s">
        <v>1025</v>
      </c>
      <c r="G133" s="255"/>
      <c r="H133" s="255" t="s">
        <v>1059</v>
      </c>
      <c r="I133" s="255" t="s">
        <v>1021</v>
      </c>
      <c r="J133" s="255">
        <v>50</v>
      </c>
      <c r="K133" s="301"/>
    </row>
    <row r="134" spans="2:11" s="1" customFormat="1" ht="15" customHeight="1">
      <c r="B134" s="298"/>
      <c r="C134" s="255" t="s">
        <v>1038</v>
      </c>
      <c r="D134" s="255"/>
      <c r="E134" s="255"/>
      <c r="F134" s="276" t="s">
        <v>1025</v>
      </c>
      <c r="G134" s="255"/>
      <c r="H134" s="255" t="s">
        <v>1059</v>
      </c>
      <c r="I134" s="255" t="s">
        <v>1021</v>
      </c>
      <c r="J134" s="255">
        <v>50</v>
      </c>
      <c r="K134" s="301"/>
    </row>
    <row r="135" spans="2:11" s="1" customFormat="1" ht="15" customHeight="1">
      <c r="B135" s="298"/>
      <c r="C135" s="255" t="s">
        <v>1044</v>
      </c>
      <c r="D135" s="255"/>
      <c r="E135" s="255"/>
      <c r="F135" s="276" t="s">
        <v>1025</v>
      </c>
      <c r="G135" s="255"/>
      <c r="H135" s="255" t="s">
        <v>1059</v>
      </c>
      <c r="I135" s="255" t="s">
        <v>1021</v>
      </c>
      <c r="J135" s="255">
        <v>50</v>
      </c>
      <c r="K135" s="301"/>
    </row>
    <row r="136" spans="2:11" s="1" customFormat="1" ht="15" customHeight="1">
      <c r="B136" s="298"/>
      <c r="C136" s="255" t="s">
        <v>1046</v>
      </c>
      <c r="D136" s="255"/>
      <c r="E136" s="255"/>
      <c r="F136" s="276" t="s">
        <v>1025</v>
      </c>
      <c r="G136" s="255"/>
      <c r="H136" s="255" t="s">
        <v>1059</v>
      </c>
      <c r="I136" s="255" t="s">
        <v>1021</v>
      </c>
      <c r="J136" s="255">
        <v>50</v>
      </c>
      <c r="K136" s="301"/>
    </row>
    <row r="137" spans="2:11" s="1" customFormat="1" ht="15" customHeight="1">
      <c r="B137" s="298"/>
      <c r="C137" s="255" t="s">
        <v>1047</v>
      </c>
      <c r="D137" s="255"/>
      <c r="E137" s="255"/>
      <c r="F137" s="276" t="s">
        <v>1025</v>
      </c>
      <c r="G137" s="255"/>
      <c r="H137" s="255" t="s">
        <v>1072</v>
      </c>
      <c r="I137" s="255" t="s">
        <v>1021</v>
      </c>
      <c r="J137" s="255">
        <v>255</v>
      </c>
      <c r="K137" s="301"/>
    </row>
    <row r="138" spans="2:11" s="1" customFormat="1" ht="15" customHeight="1">
      <c r="B138" s="298"/>
      <c r="C138" s="255" t="s">
        <v>1049</v>
      </c>
      <c r="D138" s="255"/>
      <c r="E138" s="255"/>
      <c r="F138" s="276" t="s">
        <v>1019</v>
      </c>
      <c r="G138" s="255"/>
      <c r="H138" s="255" t="s">
        <v>1073</v>
      </c>
      <c r="I138" s="255" t="s">
        <v>1051</v>
      </c>
      <c r="J138" s="255"/>
      <c r="K138" s="301"/>
    </row>
    <row r="139" spans="2:11" s="1" customFormat="1" ht="15" customHeight="1">
      <c r="B139" s="298"/>
      <c r="C139" s="255" t="s">
        <v>1052</v>
      </c>
      <c r="D139" s="255"/>
      <c r="E139" s="255"/>
      <c r="F139" s="276" t="s">
        <v>1019</v>
      </c>
      <c r="G139" s="255"/>
      <c r="H139" s="255" t="s">
        <v>1074</v>
      </c>
      <c r="I139" s="255" t="s">
        <v>1054</v>
      </c>
      <c r="J139" s="255"/>
      <c r="K139" s="301"/>
    </row>
    <row r="140" spans="2:11" s="1" customFormat="1" ht="15" customHeight="1">
      <c r="B140" s="298"/>
      <c r="C140" s="255" t="s">
        <v>1055</v>
      </c>
      <c r="D140" s="255"/>
      <c r="E140" s="255"/>
      <c r="F140" s="276" t="s">
        <v>1019</v>
      </c>
      <c r="G140" s="255"/>
      <c r="H140" s="255" t="s">
        <v>1055</v>
      </c>
      <c r="I140" s="255" t="s">
        <v>1054</v>
      </c>
      <c r="J140" s="255"/>
      <c r="K140" s="301"/>
    </row>
    <row r="141" spans="2:11" s="1" customFormat="1" ht="15" customHeight="1">
      <c r="B141" s="298"/>
      <c r="C141" s="255" t="s">
        <v>42</v>
      </c>
      <c r="D141" s="255"/>
      <c r="E141" s="255"/>
      <c r="F141" s="276" t="s">
        <v>1019</v>
      </c>
      <c r="G141" s="255"/>
      <c r="H141" s="255" t="s">
        <v>1075</v>
      </c>
      <c r="I141" s="255" t="s">
        <v>1054</v>
      </c>
      <c r="J141" s="255"/>
      <c r="K141" s="301"/>
    </row>
    <row r="142" spans="2:11" s="1" customFormat="1" ht="15" customHeight="1">
      <c r="B142" s="298"/>
      <c r="C142" s="255" t="s">
        <v>1076</v>
      </c>
      <c r="D142" s="255"/>
      <c r="E142" s="255"/>
      <c r="F142" s="276" t="s">
        <v>1019</v>
      </c>
      <c r="G142" s="255"/>
      <c r="H142" s="255" t="s">
        <v>1077</v>
      </c>
      <c r="I142" s="255" t="s">
        <v>1054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1078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1013</v>
      </c>
      <c r="D148" s="268"/>
      <c r="E148" s="268"/>
      <c r="F148" s="268" t="s">
        <v>1014</v>
      </c>
      <c r="G148" s="269"/>
      <c r="H148" s="268" t="s">
        <v>58</v>
      </c>
      <c r="I148" s="268" t="s">
        <v>61</v>
      </c>
      <c r="J148" s="268" t="s">
        <v>1015</v>
      </c>
      <c r="K148" s="267"/>
    </row>
    <row r="149" spans="2:11" s="1" customFormat="1" ht="17.25" customHeight="1">
      <c r="B149" s="266"/>
      <c r="C149" s="270" t="s">
        <v>1016</v>
      </c>
      <c r="D149" s="270"/>
      <c r="E149" s="270"/>
      <c r="F149" s="271" t="s">
        <v>1017</v>
      </c>
      <c r="G149" s="272"/>
      <c r="H149" s="270"/>
      <c r="I149" s="270"/>
      <c r="J149" s="270" t="s">
        <v>1018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1022</v>
      </c>
      <c r="D151" s="255"/>
      <c r="E151" s="255"/>
      <c r="F151" s="306" t="s">
        <v>1019</v>
      </c>
      <c r="G151" s="255"/>
      <c r="H151" s="305" t="s">
        <v>1059</v>
      </c>
      <c r="I151" s="305" t="s">
        <v>1021</v>
      </c>
      <c r="J151" s="305">
        <v>120</v>
      </c>
      <c r="K151" s="301"/>
    </row>
    <row r="152" spans="2:11" s="1" customFormat="1" ht="15" customHeight="1">
      <c r="B152" s="278"/>
      <c r="C152" s="305" t="s">
        <v>1068</v>
      </c>
      <c r="D152" s="255"/>
      <c r="E152" s="255"/>
      <c r="F152" s="306" t="s">
        <v>1019</v>
      </c>
      <c r="G152" s="255"/>
      <c r="H152" s="305" t="s">
        <v>1079</v>
      </c>
      <c r="I152" s="305" t="s">
        <v>1021</v>
      </c>
      <c r="J152" s="305" t="s">
        <v>1070</v>
      </c>
      <c r="K152" s="301"/>
    </row>
    <row r="153" spans="2:11" s="1" customFormat="1" ht="15" customHeight="1">
      <c r="B153" s="278"/>
      <c r="C153" s="305" t="s">
        <v>967</v>
      </c>
      <c r="D153" s="255"/>
      <c r="E153" s="255"/>
      <c r="F153" s="306" t="s">
        <v>1019</v>
      </c>
      <c r="G153" s="255"/>
      <c r="H153" s="305" t="s">
        <v>1080</v>
      </c>
      <c r="I153" s="305" t="s">
        <v>1021</v>
      </c>
      <c r="J153" s="305" t="s">
        <v>1070</v>
      </c>
      <c r="K153" s="301"/>
    </row>
    <row r="154" spans="2:11" s="1" customFormat="1" ht="15" customHeight="1">
      <c r="B154" s="278"/>
      <c r="C154" s="305" t="s">
        <v>1024</v>
      </c>
      <c r="D154" s="255"/>
      <c r="E154" s="255"/>
      <c r="F154" s="306" t="s">
        <v>1025</v>
      </c>
      <c r="G154" s="255"/>
      <c r="H154" s="305" t="s">
        <v>1059</v>
      </c>
      <c r="I154" s="305" t="s">
        <v>1021</v>
      </c>
      <c r="J154" s="305">
        <v>50</v>
      </c>
      <c r="K154" s="301"/>
    </row>
    <row r="155" spans="2:11" s="1" customFormat="1" ht="15" customHeight="1">
      <c r="B155" s="278"/>
      <c r="C155" s="305" t="s">
        <v>1027</v>
      </c>
      <c r="D155" s="255"/>
      <c r="E155" s="255"/>
      <c r="F155" s="306" t="s">
        <v>1019</v>
      </c>
      <c r="G155" s="255"/>
      <c r="H155" s="305" t="s">
        <v>1059</v>
      </c>
      <c r="I155" s="305" t="s">
        <v>1029</v>
      </c>
      <c r="J155" s="305"/>
      <c r="K155" s="301"/>
    </row>
    <row r="156" spans="2:11" s="1" customFormat="1" ht="15" customHeight="1">
      <c r="B156" s="278"/>
      <c r="C156" s="305" t="s">
        <v>1038</v>
      </c>
      <c r="D156" s="255"/>
      <c r="E156" s="255"/>
      <c r="F156" s="306" t="s">
        <v>1025</v>
      </c>
      <c r="G156" s="255"/>
      <c r="H156" s="305" t="s">
        <v>1059</v>
      </c>
      <c r="I156" s="305" t="s">
        <v>1021</v>
      </c>
      <c r="J156" s="305">
        <v>50</v>
      </c>
      <c r="K156" s="301"/>
    </row>
    <row r="157" spans="2:11" s="1" customFormat="1" ht="15" customHeight="1">
      <c r="B157" s="278"/>
      <c r="C157" s="305" t="s">
        <v>1046</v>
      </c>
      <c r="D157" s="255"/>
      <c r="E157" s="255"/>
      <c r="F157" s="306" t="s">
        <v>1025</v>
      </c>
      <c r="G157" s="255"/>
      <c r="H157" s="305" t="s">
        <v>1059</v>
      </c>
      <c r="I157" s="305" t="s">
        <v>1021</v>
      </c>
      <c r="J157" s="305">
        <v>50</v>
      </c>
      <c r="K157" s="301"/>
    </row>
    <row r="158" spans="2:11" s="1" customFormat="1" ht="15" customHeight="1">
      <c r="B158" s="278"/>
      <c r="C158" s="305" t="s">
        <v>1044</v>
      </c>
      <c r="D158" s="255"/>
      <c r="E158" s="255"/>
      <c r="F158" s="306" t="s">
        <v>1025</v>
      </c>
      <c r="G158" s="255"/>
      <c r="H158" s="305" t="s">
        <v>1059</v>
      </c>
      <c r="I158" s="305" t="s">
        <v>1021</v>
      </c>
      <c r="J158" s="305">
        <v>50</v>
      </c>
      <c r="K158" s="301"/>
    </row>
    <row r="159" spans="2:11" s="1" customFormat="1" ht="15" customHeight="1">
      <c r="B159" s="278"/>
      <c r="C159" s="305" t="s">
        <v>94</v>
      </c>
      <c r="D159" s="255"/>
      <c r="E159" s="255"/>
      <c r="F159" s="306" t="s">
        <v>1019</v>
      </c>
      <c r="G159" s="255"/>
      <c r="H159" s="305" t="s">
        <v>1081</v>
      </c>
      <c r="I159" s="305" t="s">
        <v>1021</v>
      </c>
      <c r="J159" s="305" t="s">
        <v>1082</v>
      </c>
      <c r="K159" s="301"/>
    </row>
    <row r="160" spans="2:11" s="1" customFormat="1" ht="15" customHeight="1">
      <c r="B160" s="278"/>
      <c r="C160" s="305" t="s">
        <v>1083</v>
      </c>
      <c r="D160" s="255"/>
      <c r="E160" s="255"/>
      <c r="F160" s="306" t="s">
        <v>1019</v>
      </c>
      <c r="G160" s="255"/>
      <c r="H160" s="305" t="s">
        <v>1084</v>
      </c>
      <c r="I160" s="305" t="s">
        <v>1054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1085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1013</v>
      </c>
      <c r="D166" s="268"/>
      <c r="E166" s="268"/>
      <c r="F166" s="268" t="s">
        <v>1014</v>
      </c>
      <c r="G166" s="310"/>
      <c r="H166" s="311" t="s">
        <v>58</v>
      </c>
      <c r="I166" s="311" t="s">
        <v>61</v>
      </c>
      <c r="J166" s="268" t="s">
        <v>1015</v>
      </c>
      <c r="K166" s="248"/>
    </row>
    <row r="167" spans="2:11" s="1" customFormat="1" ht="17.25" customHeight="1">
      <c r="B167" s="249"/>
      <c r="C167" s="270" t="s">
        <v>1016</v>
      </c>
      <c r="D167" s="270"/>
      <c r="E167" s="270"/>
      <c r="F167" s="271" t="s">
        <v>1017</v>
      </c>
      <c r="G167" s="312"/>
      <c r="H167" s="313"/>
      <c r="I167" s="313"/>
      <c r="J167" s="270" t="s">
        <v>1018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1022</v>
      </c>
      <c r="D169" s="255"/>
      <c r="E169" s="255"/>
      <c r="F169" s="276" t="s">
        <v>1019</v>
      </c>
      <c r="G169" s="255"/>
      <c r="H169" s="255" t="s">
        <v>1059</v>
      </c>
      <c r="I169" s="255" t="s">
        <v>1021</v>
      </c>
      <c r="J169" s="255">
        <v>120</v>
      </c>
      <c r="K169" s="301"/>
    </row>
    <row r="170" spans="2:11" s="1" customFormat="1" ht="15" customHeight="1">
      <c r="B170" s="278"/>
      <c r="C170" s="255" t="s">
        <v>1068</v>
      </c>
      <c r="D170" s="255"/>
      <c r="E170" s="255"/>
      <c r="F170" s="276" t="s">
        <v>1019</v>
      </c>
      <c r="G170" s="255"/>
      <c r="H170" s="255" t="s">
        <v>1069</v>
      </c>
      <c r="I170" s="255" t="s">
        <v>1021</v>
      </c>
      <c r="J170" s="255" t="s">
        <v>1070</v>
      </c>
      <c r="K170" s="301"/>
    </row>
    <row r="171" spans="2:11" s="1" customFormat="1" ht="15" customHeight="1">
      <c r="B171" s="278"/>
      <c r="C171" s="255" t="s">
        <v>967</v>
      </c>
      <c r="D171" s="255"/>
      <c r="E171" s="255"/>
      <c r="F171" s="276" t="s">
        <v>1019</v>
      </c>
      <c r="G171" s="255"/>
      <c r="H171" s="255" t="s">
        <v>1086</v>
      </c>
      <c r="I171" s="255" t="s">
        <v>1021</v>
      </c>
      <c r="J171" s="255" t="s">
        <v>1070</v>
      </c>
      <c r="K171" s="301"/>
    </row>
    <row r="172" spans="2:11" s="1" customFormat="1" ht="15" customHeight="1">
      <c r="B172" s="278"/>
      <c r="C172" s="255" t="s">
        <v>1024</v>
      </c>
      <c r="D172" s="255"/>
      <c r="E172" s="255"/>
      <c r="F172" s="276" t="s">
        <v>1025</v>
      </c>
      <c r="G172" s="255"/>
      <c r="H172" s="255" t="s">
        <v>1086</v>
      </c>
      <c r="I172" s="255" t="s">
        <v>1021</v>
      </c>
      <c r="J172" s="255">
        <v>50</v>
      </c>
      <c r="K172" s="301"/>
    </row>
    <row r="173" spans="2:11" s="1" customFormat="1" ht="15" customHeight="1">
      <c r="B173" s="278"/>
      <c r="C173" s="255" t="s">
        <v>1027</v>
      </c>
      <c r="D173" s="255"/>
      <c r="E173" s="255"/>
      <c r="F173" s="276" t="s">
        <v>1019</v>
      </c>
      <c r="G173" s="255"/>
      <c r="H173" s="255" t="s">
        <v>1086</v>
      </c>
      <c r="I173" s="255" t="s">
        <v>1029</v>
      </c>
      <c r="J173" s="255"/>
      <c r="K173" s="301"/>
    </row>
    <row r="174" spans="2:11" s="1" customFormat="1" ht="15" customHeight="1">
      <c r="B174" s="278"/>
      <c r="C174" s="255" t="s">
        <v>1038</v>
      </c>
      <c r="D174" s="255"/>
      <c r="E174" s="255"/>
      <c r="F174" s="276" t="s">
        <v>1025</v>
      </c>
      <c r="G174" s="255"/>
      <c r="H174" s="255" t="s">
        <v>1086</v>
      </c>
      <c r="I174" s="255" t="s">
        <v>1021</v>
      </c>
      <c r="J174" s="255">
        <v>50</v>
      </c>
      <c r="K174" s="301"/>
    </row>
    <row r="175" spans="2:11" s="1" customFormat="1" ht="15" customHeight="1">
      <c r="B175" s="278"/>
      <c r="C175" s="255" t="s">
        <v>1046</v>
      </c>
      <c r="D175" s="255"/>
      <c r="E175" s="255"/>
      <c r="F175" s="276" t="s">
        <v>1025</v>
      </c>
      <c r="G175" s="255"/>
      <c r="H175" s="255" t="s">
        <v>1086</v>
      </c>
      <c r="I175" s="255" t="s">
        <v>1021</v>
      </c>
      <c r="J175" s="255">
        <v>50</v>
      </c>
      <c r="K175" s="301"/>
    </row>
    <row r="176" spans="2:11" s="1" customFormat="1" ht="15" customHeight="1">
      <c r="B176" s="278"/>
      <c r="C176" s="255" t="s">
        <v>1044</v>
      </c>
      <c r="D176" s="255"/>
      <c r="E176" s="255"/>
      <c r="F176" s="276" t="s">
        <v>1025</v>
      </c>
      <c r="G176" s="255"/>
      <c r="H176" s="255" t="s">
        <v>1086</v>
      </c>
      <c r="I176" s="255" t="s">
        <v>1021</v>
      </c>
      <c r="J176" s="255">
        <v>50</v>
      </c>
      <c r="K176" s="301"/>
    </row>
    <row r="177" spans="2:11" s="1" customFormat="1" ht="15" customHeight="1">
      <c r="B177" s="278"/>
      <c r="C177" s="255" t="s">
        <v>107</v>
      </c>
      <c r="D177" s="255"/>
      <c r="E177" s="255"/>
      <c r="F177" s="276" t="s">
        <v>1019</v>
      </c>
      <c r="G177" s="255"/>
      <c r="H177" s="255" t="s">
        <v>1087</v>
      </c>
      <c r="I177" s="255" t="s">
        <v>1088</v>
      </c>
      <c r="J177" s="255"/>
      <c r="K177" s="301"/>
    </row>
    <row r="178" spans="2:11" s="1" customFormat="1" ht="15" customHeight="1">
      <c r="B178" s="278"/>
      <c r="C178" s="255" t="s">
        <v>61</v>
      </c>
      <c r="D178" s="255"/>
      <c r="E178" s="255"/>
      <c r="F178" s="276" t="s">
        <v>1019</v>
      </c>
      <c r="G178" s="255"/>
      <c r="H178" s="255" t="s">
        <v>1089</v>
      </c>
      <c r="I178" s="255" t="s">
        <v>1090</v>
      </c>
      <c r="J178" s="255">
        <v>1</v>
      </c>
      <c r="K178" s="301"/>
    </row>
    <row r="179" spans="2:11" s="1" customFormat="1" ht="15" customHeight="1">
      <c r="B179" s="278"/>
      <c r="C179" s="255" t="s">
        <v>57</v>
      </c>
      <c r="D179" s="255"/>
      <c r="E179" s="255"/>
      <c r="F179" s="276" t="s">
        <v>1019</v>
      </c>
      <c r="G179" s="255"/>
      <c r="H179" s="255" t="s">
        <v>1091</v>
      </c>
      <c r="I179" s="255" t="s">
        <v>1021</v>
      </c>
      <c r="J179" s="255">
        <v>20</v>
      </c>
      <c r="K179" s="301"/>
    </row>
    <row r="180" spans="2:11" s="1" customFormat="1" ht="15" customHeight="1">
      <c r="B180" s="278"/>
      <c r="C180" s="255" t="s">
        <v>58</v>
      </c>
      <c r="D180" s="255"/>
      <c r="E180" s="255"/>
      <c r="F180" s="276" t="s">
        <v>1019</v>
      </c>
      <c r="G180" s="255"/>
      <c r="H180" s="255" t="s">
        <v>1092</v>
      </c>
      <c r="I180" s="255" t="s">
        <v>1021</v>
      </c>
      <c r="J180" s="255">
        <v>255</v>
      </c>
      <c r="K180" s="301"/>
    </row>
    <row r="181" spans="2:11" s="1" customFormat="1" ht="15" customHeight="1">
      <c r="B181" s="278"/>
      <c r="C181" s="255" t="s">
        <v>108</v>
      </c>
      <c r="D181" s="255"/>
      <c r="E181" s="255"/>
      <c r="F181" s="276" t="s">
        <v>1019</v>
      </c>
      <c r="G181" s="255"/>
      <c r="H181" s="255" t="s">
        <v>983</v>
      </c>
      <c r="I181" s="255" t="s">
        <v>1021</v>
      </c>
      <c r="J181" s="255">
        <v>10</v>
      </c>
      <c r="K181" s="301"/>
    </row>
    <row r="182" spans="2:11" s="1" customFormat="1" ht="15" customHeight="1">
      <c r="B182" s="278"/>
      <c r="C182" s="255" t="s">
        <v>109</v>
      </c>
      <c r="D182" s="255"/>
      <c r="E182" s="255"/>
      <c r="F182" s="276" t="s">
        <v>1019</v>
      </c>
      <c r="G182" s="255"/>
      <c r="H182" s="255" t="s">
        <v>1093</v>
      </c>
      <c r="I182" s="255" t="s">
        <v>1054</v>
      </c>
      <c r="J182" s="255"/>
      <c r="K182" s="301"/>
    </row>
    <row r="183" spans="2:11" s="1" customFormat="1" ht="15" customHeight="1">
      <c r="B183" s="278"/>
      <c r="C183" s="255" t="s">
        <v>1094</v>
      </c>
      <c r="D183" s="255"/>
      <c r="E183" s="255"/>
      <c r="F183" s="276" t="s">
        <v>1019</v>
      </c>
      <c r="G183" s="255"/>
      <c r="H183" s="255" t="s">
        <v>1095</v>
      </c>
      <c r="I183" s="255" t="s">
        <v>1054</v>
      </c>
      <c r="J183" s="255"/>
      <c r="K183" s="301"/>
    </row>
    <row r="184" spans="2:11" s="1" customFormat="1" ht="15" customHeight="1">
      <c r="B184" s="278"/>
      <c r="C184" s="255" t="s">
        <v>1083</v>
      </c>
      <c r="D184" s="255"/>
      <c r="E184" s="255"/>
      <c r="F184" s="276" t="s">
        <v>1019</v>
      </c>
      <c r="G184" s="255"/>
      <c r="H184" s="255" t="s">
        <v>1096</v>
      </c>
      <c r="I184" s="255" t="s">
        <v>1054</v>
      </c>
      <c r="J184" s="255"/>
      <c r="K184" s="301"/>
    </row>
    <row r="185" spans="2:11" s="1" customFormat="1" ht="15" customHeight="1">
      <c r="B185" s="278"/>
      <c r="C185" s="255" t="s">
        <v>111</v>
      </c>
      <c r="D185" s="255"/>
      <c r="E185" s="255"/>
      <c r="F185" s="276" t="s">
        <v>1025</v>
      </c>
      <c r="G185" s="255"/>
      <c r="H185" s="255" t="s">
        <v>1097</v>
      </c>
      <c r="I185" s="255" t="s">
        <v>1021</v>
      </c>
      <c r="J185" s="255">
        <v>50</v>
      </c>
      <c r="K185" s="301"/>
    </row>
    <row r="186" spans="2:11" s="1" customFormat="1" ht="15" customHeight="1">
      <c r="B186" s="278"/>
      <c r="C186" s="255" t="s">
        <v>1098</v>
      </c>
      <c r="D186" s="255"/>
      <c r="E186" s="255"/>
      <c r="F186" s="276" t="s">
        <v>1025</v>
      </c>
      <c r="G186" s="255"/>
      <c r="H186" s="255" t="s">
        <v>1099</v>
      </c>
      <c r="I186" s="255" t="s">
        <v>1100</v>
      </c>
      <c r="J186" s="255"/>
      <c r="K186" s="301"/>
    </row>
    <row r="187" spans="2:11" s="1" customFormat="1" ht="15" customHeight="1">
      <c r="B187" s="278"/>
      <c r="C187" s="255" t="s">
        <v>1101</v>
      </c>
      <c r="D187" s="255"/>
      <c r="E187" s="255"/>
      <c r="F187" s="276" t="s">
        <v>1025</v>
      </c>
      <c r="G187" s="255"/>
      <c r="H187" s="255" t="s">
        <v>1102</v>
      </c>
      <c r="I187" s="255" t="s">
        <v>1100</v>
      </c>
      <c r="J187" s="255"/>
      <c r="K187" s="301"/>
    </row>
    <row r="188" spans="2:11" s="1" customFormat="1" ht="15" customHeight="1">
      <c r="B188" s="278"/>
      <c r="C188" s="255" t="s">
        <v>1103</v>
      </c>
      <c r="D188" s="255"/>
      <c r="E188" s="255"/>
      <c r="F188" s="276" t="s">
        <v>1025</v>
      </c>
      <c r="G188" s="255"/>
      <c r="H188" s="255" t="s">
        <v>1104</v>
      </c>
      <c r="I188" s="255" t="s">
        <v>1100</v>
      </c>
      <c r="J188" s="255"/>
      <c r="K188" s="301"/>
    </row>
    <row r="189" spans="2:11" s="1" customFormat="1" ht="15" customHeight="1">
      <c r="B189" s="278"/>
      <c r="C189" s="314" t="s">
        <v>1105</v>
      </c>
      <c r="D189" s="255"/>
      <c r="E189" s="255"/>
      <c r="F189" s="276" t="s">
        <v>1025</v>
      </c>
      <c r="G189" s="255"/>
      <c r="H189" s="255" t="s">
        <v>1106</v>
      </c>
      <c r="I189" s="255" t="s">
        <v>1107</v>
      </c>
      <c r="J189" s="315" t="s">
        <v>1108</v>
      </c>
      <c r="K189" s="301"/>
    </row>
    <row r="190" spans="2:11" s="1" customFormat="1" ht="15" customHeight="1">
      <c r="B190" s="278"/>
      <c r="C190" s="314" t="s">
        <v>46</v>
      </c>
      <c r="D190" s="255"/>
      <c r="E190" s="255"/>
      <c r="F190" s="276" t="s">
        <v>1019</v>
      </c>
      <c r="G190" s="255"/>
      <c r="H190" s="252" t="s">
        <v>1109</v>
      </c>
      <c r="I190" s="255" t="s">
        <v>1110</v>
      </c>
      <c r="J190" s="255"/>
      <c r="K190" s="301"/>
    </row>
    <row r="191" spans="2:11" s="1" customFormat="1" ht="15" customHeight="1">
      <c r="B191" s="278"/>
      <c r="C191" s="314" t="s">
        <v>1111</v>
      </c>
      <c r="D191" s="255"/>
      <c r="E191" s="255"/>
      <c r="F191" s="276" t="s">
        <v>1019</v>
      </c>
      <c r="G191" s="255"/>
      <c r="H191" s="255" t="s">
        <v>1112</v>
      </c>
      <c r="I191" s="255" t="s">
        <v>1054</v>
      </c>
      <c r="J191" s="255"/>
      <c r="K191" s="301"/>
    </row>
    <row r="192" spans="2:11" s="1" customFormat="1" ht="15" customHeight="1">
      <c r="B192" s="278"/>
      <c r="C192" s="314" t="s">
        <v>1113</v>
      </c>
      <c r="D192" s="255"/>
      <c r="E192" s="255"/>
      <c r="F192" s="276" t="s">
        <v>1019</v>
      </c>
      <c r="G192" s="255"/>
      <c r="H192" s="255" t="s">
        <v>1114</v>
      </c>
      <c r="I192" s="255" t="s">
        <v>1054</v>
      </c>
      <c r="J192" s="255"/>
      <c r="K192" s="301"/>
    </row>
    <row r="193" spans="2:11" s="1" customFormat="1" ht="15" customHeight="1">
      <c r="B193" s="278"/>
      <c r="C193" s="314" t="s">
        <v>1115</v>
      </c>
      <c r="D193" s="255"/>
      <c r="E193" s="255"/>
      <c r="F193" s="276" t="s">
        <v>1025</v>
      </c>
      <c r="G193" s="255"/>
      <c r="H193" s="255" t="s">
        <v>1116</v>
      </c>
      <c r="I193" s="255" t="s">
        <v>1054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1">
      <c r="B199" s="247"/>
      <c r="C199" s="375" t="s">
        <v>1117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1118</v>
      </c>
      <c r="D200" s="317"/>
      <c r="E200" s="317"/>
      <c r="F200" s="317" t="s">
        <v>1119</v>
      </c>
      <c r="G200" s="318"/>
      <c r="H200" s="376" t="s">
        <v>1120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1110</v>
      </c>
      <c r="D202" s="255"/>
      <c r="E202" s="255"/>
      <c r="F202" s="276" t="s">
        <v>47</v>
      </c>
      <c r="G202" s="255"/>
      <c r="H202" s="377" t="s">
        <v>1121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48</v>
      </c>
      <c r="G203" s="255"/>
      <c r="H203" s="377" t="s">
        <v>1122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51</v>
      </c>
      <c r="G204" s="255"/>
      <c r="H204" s="377" t="s">
        <v>1123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49</v>
      </c>
      <c r="G205" s="255"/>
      <c r="H205" s="377" t="s">
        <v>1124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50</v>
      </c>
      <c r="G206" s="255"/>
      <c r="H206" s="377" t="s">
        <v>1125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1066</v>
      </c>
      <c r="D208" s="255"/>
      <c r="E208" s="255"/>
      <c r="F208" s="276" t="s">
        <v>83</v>
      </c>
      <c r="G208" s="255"/>
      <c r="H208" s="377" t="s">
        <v>1126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961</v>
      </c>
      <c r="G209" s="255"/>
      <c r="H209" s="377" t="s">
        <v>962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959</v>
      </c>
      <c r="G210" s="255"/>
      <c r="H210" s="377" t="s">
        <v>1127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963</v>
      </c>
      <c r="G211" s="314"/>
      <c r="H211" s="378" t="s">
        <v>964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965</v>
      </c>
      <c r="G212" s="314"/>
      <c r="H212" s="378" t="s">
        <v>1128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1090</v>
      </c>
      <c r="D214" s="255"/>
      <c r="E214" s="255"/>
      <c r="F214" s="276">
        <v>1</v>
      </c>
      <c r="G214" s="314"/>
      <c r="H214" s="378" t="s">
        <v>1129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1130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1131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1132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Kanalizace splašková...</vt:lpstr>
      <vt:lpstr>02 - Ostatní rozpočtové n...</vt:lpstr>
      <vt:lpstr>Pokyny pro vyplnění</vt:lpstr>
      <vt:lpstr>'01 - Kanalizace splašková...'!Názvy_tisku</vt:lpstr>
      <vt:lpstr>'02 - Ostatní rozpočtové n...'!Názvy_tisku</vt:lpstr>
      <vt:lpstr>'Rekapitulace stavby'!Názvy_tisku</vt:lpstr>
      <vt:lpstr>'01 - Kanalizace splašková...'!Oblast_tisku</vt:lpstr>
      <vt:lpstr>'02 - Ostatní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2021-07-29T10:39:43Z</dcterms:created>
  <dcterms:modified xsi:type="dcterms:W3CDTF">2021-07-29T10:40:06Z</dcterms:modified>
</cp:coreProperties>
</file>